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8_{0766741A-EF92-41DB-BAC4-A81C9D94013C}" xr6:coauthVersionLast="47" xr6:coauthVersionMax="47" xr10:uidLastSave="{00000000-0000-0000-0000-000000000000}"/>
  <bookViews>
    <workbookView xWindow="-108" yWindow="-108" windowWidth="22128" windowHeight="13176" activeTab="1" xr2:uid="{00000000-000D-0000-FFFF-FFFF00000000}"/>
  </bookViews>
  <sheets>
    <sheet name="注意事項" sheetId="11" r:id="rId1"/>
    <sheet name="依頼書" sheetId="21" r:id="rId2"/>
    <sheet name="記入例" sheetId="23" r:id="rId3"/>
    <sheet name="データ用" sheetId="15" state="hidden" r:id="rId4"/>
  </sheets>
  <definedNames>
    <definedName name="_xlnm.Print_Area" localSheetId="1">依頼書!$A$1:$M$25</definedName>
    <definedName name="_xlnm.Print_Area" localSheetId="2">記入例!$A$1:$M$25</definedName>
    <definedName name="_xlnm.Print_Area" localSheetId="0">注意事項!$A$1:$F$51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3" l="1"/>
  <c r="N24" i="23" s="1"/>
  <c r="T23" i="23"/>
  <c r="B23" i="23"/>
  <c r="N23" i="23" s="1"/>
  <c r="B22" i="23"/>
  <c r="N22" i="23" s="1"/>
  <c r="T21" i="23"/>
  <c r="L20" i="23"/>
  <c r="G20" i="23"/>
  <c r="L17" i="23"/>
  <c r="G17" i="23"/>
  <c r="G16" i="23"/>
  <c r="B15" i="23"/>
  <c r="N15" i="23" s="1"/>
  <c r="O12" i="23"/>
  <c r="N12" i="23"/>
  <c r="O11" i="23"/>
  <c r="P12" i="23" l="1"/>
  <c r="Q12" i="23" s="1"/>
  <c r="B18" i="23" s="1"/>
  <c r="N18" i="23" s="1"/>
  <c r="B17" i="23"/>
  <c r="N17" i="23" s="1"/>
  <c r="B22" i="21"/>
  <c r="B15" i="21"/>
  <c r="N15" i="21" s="1"/>
  <c r="B23" i="21"/>
  <c r="D38" i="11"/>
  <c r="E38" i="11" s="1"/>
  <c r="B19" i="23" l="1"/>
  <c r="N19" i="23" s="1"/>
  <c r="B16" i="23"/>
  <c r="N16" i="23" s="1"/>
  <c r="B20" i="23"/>
  <c r="N20" i="23" s="1"/>
  <c r="G20" i="21"/>
  <c r="L20" i="21"/>
  <c r="L17" i="21"/>
  <c r="G17" i="21"/>
  <c r="G16" i="2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B24" i="21"/>
  <c r="T23" i="21"/>
  <c r="T21" i="21"/>
  <c r="O12" i="21"/>
  <c r="N12" i="21"/>
  <c r="O11" i="21"/>
  <c r="P12" i="21" l="1"/>
  <c r="Q12" i="21" s="1"/>
  <c r="B18" i="21" l="1"/>
  <c r="N18" i="21" s="1"/>
  <c r="B16" i="21"/>
  <c r="N16" i="21" s="1"/>
  <c r="B19" i="21"/>
  <c r="N19" i="21" s="1"/>
  <c r="N23" i="21"/>
  <c r="N22" i="21"/>
  <c r="B20" i="21"/>
  <c r="N20" i="21" s="1"/>
  <c r="B17" i="21"/>
  <c r="N17" i="21" s="1"/>
  <c r="N24" i="21"/>
</calcChain>
</file>

<file path=xl/sharedStrings.xml><?xml version="1.0" encoding="utf-8"?>
<sst xmlns="http://schemas.openxmlformats.org/spreadsheetml/2006/main" count="308" uniqueCount="121">
  <si>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</si>
  <si>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</si>
  <si>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</si>
  <si>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</si>
  <si>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</si>
  <si>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</si>
  <si>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</si>
  <si>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</si>
  <si>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</si>
  <si>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</si>
  <si>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</si>
  <si>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</si>
  <si>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</si>
  <si>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</si>
  <si>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</si>
  <si>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</si>
  <si>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</si>
  <si>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</si>
  <si>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</si>
  <si>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</si>
  <si>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</si>
  <si>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</si>
  <si>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</si>
  <si>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</si>
  <si>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</si>
  <si>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</si>
  <si>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</si>
  <si>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</si>
  <si>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</si>
  <si>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</si>
  <si>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</si>
  <si>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</si>
  <si>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</si>
  <si>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</si>
  <si>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</si>
  <si>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</si>
  <si>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</si>
  <si>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</si>
  <si>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</si>
  <si>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</si>
  <si>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</si>
  <si>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</si>
  <si>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</si>
  <si>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</si>
  <si>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</si>
  <si>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</si>
  <si>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</si>
  <si>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</si>
  <si>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</si>
  <si>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</si>
  <si>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</si>
  <si>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</si>
  <si>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</si>
  <si>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</si>
  <si>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</si>
  <si>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</si>
  <si>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</si>
  <si>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</si>
  <si>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</si>
  <si>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</si>
  <si>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</si>
  <si>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</si>
  <si>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</si>
  <si>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</si>
  <si>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</si>
  <si>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</si>
  <si>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</si>
  <si>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</si>
  <si>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</si>
  <si>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</si>
  <si>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</si>
  <si>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</si>
  <si>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</si>
  <si>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</si>
  <si>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</si>
  <si>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</si>
  <si>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</si>
  <si>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</si>
  <si>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</si>
  <si>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</si>
  <si>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</si>
  <si>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</si>
  <si>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</si>
  <si>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</si>
  <si>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</si>
  <si>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</si>
  <si>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</si>
  <si>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</si>
  <si>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</si>
  <si>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</si>
  <si>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</si>
  <si>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</si>
  <si>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</si>
  <si>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その他</t>
    <rPh sb="2" eb="3">
      <t>タ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</si>
  <si>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</si>
  <si>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</si>
  <si>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</si>
  <si>
    <t>記入箇所(曜日は自動のため入力不要）
〇…必須、△…任意、×…不要</t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</si>
  <si>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須佐</t>
    <rPh sb="0" eb="2">
      <t>スサ</t>
    </rPh>
    <phoneticPr fontId="1"/>
  </si>
  <si>
    <t>〇〇〇</t>
    <phoneticPr fontId="1"/>
  </si>
  <si>
    <t>メルマガ、HP、フォーム</t>
    <phoneticPr fontId="1"/>
  </si>
  <si>
    <t>×〇〇</t>
    <phoneticPr fontId="1"/>
  </si>
  <si>
    <t>××〇</t>
    <phoneticPr fontId="1"/>
  </si>
  <si>
    <t>×〇×</t>
    <phoneticPr fontId="1"/>
  </si>
  <si>
    <t>▼選択してください▼選択してください▼選択してください</t>
    <phoneticPr fontId="1"/>
  </si>
  <si>
    <t>〇▼選択してください▼選択してください</t>
    <phoneticPr fontId="1"/>
  </si>
  <si>
    <t>〇〇▼選択してください</t>
    <phoneticPr fontId="1"/>
  </si>
  <si>
    <t>×▼選択してください▼選択してください</t>
    <phoneticPr fontId="1"/>
  </si>
  <si>
    <t>××▼選択してください</t>
    <phoneticPr fontId="1"/>
  </si>
  <si>
    <t>〇××</t>
    <phoneticPr fontId="1"/>
  </si>
  <si>
    <t>〇×〇</t>
    <phoneticPr fontId="1"/>
  </si>
  <si>
    <t>※メルマガ配布依頼、HP掲載、フォーム追加の三つの項目を必ず〇×入力してください。</t>
    <rPh sb="5" eb="7">
      <t>ハイフ</t>
    </rPh>
    <rPh sb="7" eb="9">
      <t>イライ</t>
    </rPh>
    <rPh sb="12" eb="14">
      <t>ケイサイ</t>
    </rPh>
    <rPh sb="19" eb="21">
      <t>ツイカ</t>
    </rPh>
    <rPh sb="22" eb="23">
      <t>ミッ</t>
    </rPh>
    <rPh sb="25" eb="27">
      <t>コウモク</t>
    </rPh>
    <rPh sb="28" eb="29">
      <t>カナラ</t>
    </rPh>
    <rPh sb="32" eb="34">
      <t>ニュウリョク</t>
    </rPh>
    <phoneticPr fontId="1"/>
  </si>
  <si>
    <t>〇〇×</t>
    <phoneticPr fontId="1"/>
  </si>
  <si>
    <t>2024年度　ブロック　ホームページイベント掲載スケジュール</t>
    <rPh sb="4" eb="6">
      <t>ネンド</t>
    </rPh>
    <rPh sb="22" eb="24">
      <t>ケイサイ</t>
    </rPh>
    <phoneticPr fontId="1"/>
  </si>
  <si>
    <t>2024.1.5</t>
    <phoneticPr fontId="1"/>
  </si>
  <si>
    <t>SDGsについて楽しく学ぼう！</t>
    <phoneticPr fontId="1"/>
  </si>
  <si>
    <t>10：00　～　16：00</t>
    <phoneticPr fontId="1"/>
  </si>
  <si>
    <t xml:space="preserve">最近よく耳にする「SDGs」。
生産者を呼んでワークショップを開催します。
SDGsについて気軽に楽しく学んでみませんか？
是非お友だちをお誘いの上、ご参加ください♪
■イベント情報
日時：4/7(日)　10：00～16：00
主催：川口ブロック
場所：埼玉県川口市小谷場206　川口センター2階
参加費：無料
参加対象：誰でも
申込方法：申込みフォームより
申込締切：4/2(火)
託児締切：3/29(金)
</t>
    <phoneticPr fontId="1"/>
  </si>
  <si>
    <t>外もだんだん暖かくなってきましたね。4月は移り変わりの季節です、気分を一新して各学習会・セミナーへも参加してみませんか？</t>
    <phoneticPr fontId="1"/>
  </si>
  <si>
    <t>ブロックメルマガ/HPイベント掲載/申込フォーム追加　依頼書式（例）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rPh sb="32" eb="33">
      <t>レイ</t>
    </rPh>
    <phoneticPr fontId="1"/>
  </si>
  <si>
    <t>2024年度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</si>
</sst>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2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10" fillId="0" borderId="2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shrinkToFit="1"/>
    </xf>
    <xf numFmtId="55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76" fontId="29" fillId="0" borderId="2" xfId="0" applyNumberFormat="1" applyFont="1" applyBorder="1" applyAlignment="1">
      <alignment horizontal="center" vertical="center" shrinkToFit="1"/>
    </xf>
    <xf numFmtId="0" fontId="30" fillId="0" borderId="0" xfId="0" applyFont="1" applyAlignment="1" applyProtection="1">
      <alignment horizontal="left" vertical="center"/>
      <protection locked="0"/>
    </xf>
    <xf numFmtId="0" fontId="0" fillId="8" borderId="0" xfId="0" applyFill="1"/>
    <xf numFmtId="0" fontId="13" fillId="0" borderId="12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28" fillId="5" borderId="26" xfId="0" applyFont="1" applyFill="1" applyBorder="1" applyAlignment="1" applyProtection="1">
      <alignment horizontal="center" vertical="center" wrapText="1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8" fillId="5" borderId="32" xfId="0" applyFont="1" applyFill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8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27</xdr:row>
      <xdr:rowOff>133350</xdr:rowOff>
    </xdr:from>
    <xdr:to>
      <xdr:col>5</xdr:col>
      <xdr:colOff>0</xdr:colOff>
      <xdr:row>34</xdr:row>
      <xdr:rowOff>361951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95250" y="4933950"/>
          <a:ext cx="6781800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・受付期間：組織部より各事務局長・各センターアドレス宛へ「ブロック版メールマガジン締切日案内」のメール配信後から下記の依頼書提出締め切りまで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A751EB50-67F3-4F63-81B2-133788994A3D}"/>
            </a:ext>
          </a:extLst>
        </xdr:cNvPr>
        <xdr:cNvSpPr/>
      </xdr:nvSpPr>
      <xdr:spPr>
        <a:xfrm>
          <a:off x="326652" y="36099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799B9E5E-517F-41C0-B3A6-9B6540141EB7}"/>
            </a:ext>
          </a:extLst>
        </xdr:cNvPr>
        <xdr:cNvSpPr/>
      </xdr:nvSpPr>
      <xdr:spPr>
        <a:xfrm>
          <a:off x="9456644" y="84425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D58911FB-94B4-42FD-9C14-A57EDA4149CE}"/>
            </a:ext>
          </a:extLst>
        </xdr:cNvPr>
        <xdr:cNvSpPr/>
      </xdr:nvSpPr>
      <xdr:spPr>
        <a:xfrm>
          <a:off x="9452161" y="130464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1"/>
  <sheetViews>
    <sheetView view="pageBreakPreview" zoomScaleNormal="100" zoomScaleSheetLayoutView="100" workbookViewId="0">
      <selection activeCell="B41" sqref="B41"/>
    </sheetView>
  </sheetViews>
  <sheetFormatPr defaultRowHeight="13.2"/>
  <cols>
    <col min="1" max="1" width="1.21875" customWidth="1"/>
    <col min="2" max="5" width="22.2187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113</v>
      </c>
    </row>
    <row r="26" spans="2:5" ht="18.75" customHeight="1">
      <c r="B26" s="14" t="s">
        <v>53</v>
      </c>
      <c r="C26" s="47" t="s">
        <v>48</v>
      </c>
      <c r="D26" s="47" t="s">
        <v>47</v>
      </c>
      <c r="E26" s="48" t="s">
        <v>54</v>
      </c>
    </row>
    <row r="27" spans="2:5" ht="21.75" customHeight="1">
      <c r="B27" s="14" t="s">
        <v>52</v>
      </c>
      <c r="C27" s="47" t="s">
        <v>49</v>
      </c>
      <c r="D27" s="47" t="s">
        <v>50</v>
      </c>
      <c r="E27" s="47" t="s">
        <v>45</v>
      </c>
    </row>
    <row r="34" spans="2:5" ht="71.25" customHeight="1"/>
    <row r="35" spans="2:5" ht="36.75" customHeight="1"/>
    <row r="36" spans="2:5">
      <c r="B36" s="3" t="s">
        <v>120</v>
      </c>
      <c r="C36" s="3"/>
      <c r="D36" s="2"/>
      <c r="E36" s="2"/>
    </row>
    <row r="37" spans="2:5" ht="24">
      <c r="B37" s="5" t="s">
        <v>2</v>
      </c>
      <c r="C37" s="4" t="s">
        <v>1</v>
      </c>
      <c r="D37" s="6" t="s">
        <v>91</v>
      </c>
      <c r="E37" s="49" t="s">
        <v>88</v>
      </c>
    </row>
    <row r="38" spans="2:5" ht="18" customHeight="1">
      <c r="B38" s="51">
        <v>45352</v>
      </c>
      <c r="C38" s="7">
        <v>45355</v>
      </c>
      <c r="D38" s="50">
        <f>C38+5</f>
        <v>45360</v>
      </c>
      <c r="E38" s="7">
        <f>D38+14</f>
        <v>45374</v>
      </c>
    </row>
    <row r="39" spans="2:5" ht="18" customHeight="1">
      <c r="B39" s="52" t="s">
        <v>78</v>
      </c>
      <c r="C39" s="7">
        <v>45390</v>
      </c>
      <c r="D39" s="50">
        <f t="shared" ref="D39:D50" si="0">C39+5</f>
        <v>45395</v>
      </c>
      <c r="E39" s="7">
        <f t="shared" ref="E39:E50" si="1">D39+14</f>
        <v>45409</v>
      </c>
    </row>
    <row r="40" spans="2:5" ht="18" customHeight="1">
      <c r="B40" s="52" t="s">
        <v>79</v>
      </c>
      <c r="C40" s="7">
        <v>45425</v>
      </c>
      <c r="D40" s="50">
        <f t="shared" si="0"/>
        <v>45430</v>
      </c>
      <c r="E40" s="56">
        <f>D40+7</f>
        <v>45437</v>
      </c>
    </row>
    <row r="41" spans="2:5" ht="18" customHeight="1">
      <c r="B41" s="52" t="s">
        <v>80</v>
      </c>
      <c r="C41" s="7">
        <v>45453</v>
      </c>
      <c r="D41" s="50">
        <f t="shared" si="0"/>
        <v>45458</v>
      </c>
      <c r="E41" s="7">
        <f t="shared" si="1"/>
        <v>45472</v>
      </c>
    </row>
    <row r="42" spans="2:5" ht="18" customHeight="1">
      <c r="B42" s="52" t="s">
        <v>81</v>
      </c>
      <c r="C42" s="7">
        <v>45481</v>
      </c>
      <c r="D42" s="50">
        <f t="shared" si="0"/>
        <v>45486</v>
      </c>
      <c r="E42" s="7">
        <f t="shared" si="1"/>
        <v>45500</v>
      </c>
    </row>
    <row r="43" spans="2:5" ht="18" customHeight="1">
      <c r="B43" s="52" t="s">
        <v>82</v>
      </c>
      <c r="C43" s="7">
        <v>45509</v>
      </c>
      <c r="D43" s="50">
        <f t="shared" si="0"/>
        <v>45514</v>
      </c>
      <c r="E43" s="56">
        <f>D43+21</f>
        <v>45535</v>
      </c>
    </row>
    <row r="44" spans="2:5" ht="18" customHeight="1">
      <c r="B44" s="52" t="s">
        <v>83</v>
      </c>
      <c r="C44" s="7">
        <v>45544</v>
      </c>
      <c r="D44" s="50">
        <f t="shared" si="0"/>
        <v>45549</v>
      </c>
      <c r="E44" s="7">
        <f t="shared" si="1"/>
        <v>45563</v>
      </c>
    </row>
    <row r="45" spans="2:5" ht="18" customHeight="1">
      <c r="B45" s="52" t="s">
        <v>84</v>
      </c>
      <c r="C45" s="7">
        <v>45572</v>
      </c>
      <c r="D45" s="50">
        <f t="shared" si="0"/>
        <v>45577</v>
      </c>
      <c r="E45" s="7">
        <f t="shared" si="1"/>
        <v>45591</v>
      </c>
    </row>
    <row r="46" spans="2:5" ht="18" customHeight="1">
      <c r="B46" s="52" t="s">
        <v>85</v>
      </c>
      <c r="C46" s="7">
        <v>45600</v>
      </c>
      <c r="D46" s="50">
        <f t="shared" si="0"/>
        <v>45605</v>
      </c>
      <c r="E46" s="7">
        <f t="shared" si="1"/>
        <v>45619</v>
      </c>
    </row>
    <row r="47" spans="2:5" ht="18" customHeight="1">
      <c r="B47" s="52" t="s">
        <v>86</v>
      </c>
      <c r="C47" s="7">
        <v>45628</v>
      </c>
      <c r="D47" s="50">
        <f t="shared" si="0"/>
        <v>45633</v>
      </c>
      <c r="E47" s="7">
        <f t="shared" si="1"/>
        <v>45647</v>
      </c>
    </row>
    <row r="48" spans="2:5" ht="18" customHeight="1">
      <c r="B48" s="51">
        <v>45658</v>
      </c>
      <c r="C48" s="7">
        <v>45663</v>
      </c>
      <c r="D48" s="50">
        <f t="shared" si="0"/>
        <v>45668</v>
      </c>
      <c r="E48" s="7">
        <f t="shared" si="1"/>
        <v>45682</v>
      </c>
    </row>
    <row r="49" spans="2:5" ht="18" customHeight="1">
      <c r="B49" s="52" t="s">
        <v>3</v>
      </c>
      <c r="C49" s="7">
        <v>45691</v>
      </c>
      <c r="D49" s="50">
        <f t="shared" si="0"/>
        <v>45696</v>
      </c>
      <c r="E49" s="7">
        <f t="shared" si="1"/>
        <v>45710</v>
      </c>
    </row>
    <row r="50" spans="2:5" ht="18" customHeight="1">
      <c r="B50" s="52" t="s">
        <v>4</v>
      </c>
      <c r="C50" s="7">
        <v>45719</v>
      </c>
      <c r="D50" s="50">
        <f t="shared" si="0"/>
        <v>45724</v>
      </c>
      <c r="E50" s="7">
        <f t="shared" si="1"/>
        <v>45738</v>
      </c>
    </row>
    <row r="51" spans="2:5" ht="6.75" customHeight="1"/>
  </sheetData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tabSelected="1" view="pageBreakPreview" topLeftCell="B1" zoomScaleNormal="100" zoomScaleSheetLayoutView="100" workbookViewId="0">
      <selection activeCell="D15" sqref="D15:L15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5.109375" customWidth="1"/>
    <col min="5" max="5" width="27.44140625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4" t="s">
        <v>75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16"/>
    </row>
    <row r="2" spans="2:20" s="11" customFormat="1" ht="14.4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4.4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72" t="s">
        <v>90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15"/>
    </row>
    <row r="5" spans="2:20" s="11" customFormat="1" ht="22.8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114</v>
      </c>
      <c r="L6" s="71"/>
      <c r="M6" s="41"/>
    </row>
    <row r="7" spans="2:20" s="11" customFormat="1" ht="18" customHeight="1" thickBot="1"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82" t="s">
        <v>95</v>
      </c>
      <c r="C8" s="83"/>
      <c r="D8" s="83"/>
      <c r="E8" s="83"/>
      <c r="F8" s="83"/>
      <c r="G8" s="83"/>
      <c r="H8" s="83"/>
      <c r="I8" s="83"/>
      <c r="J8" s="79" t="s">
        <v>30</v>
      </c>
      <c r="K8" s="80"/>
      <c r="L8" s="81"/>
      <c r="M8" s="41"/>
    </row>
    <row r="9" spans="2:20" s="11" customFormat="1" ht="18" customHeight="1" thickBot="1">
      <c r="B9" s="57" t="s">
        <v>111</v>
      </c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74" t="s">
        <v>97</v>
      </c>
      <c r="C10" s="75"/>
      <c r="D10" s="75"/>
      <c r="E10" s="76"/>
      <c r="F10" s="59"/>
      <c r="G10" s="27" t="s">
        <v>20</v>
      </c>
      <c r="H10" s="60" t="s">
        <v>30</v>
      </c>
      <c r="I10" s="61"/>
      <c r="J10" s="27" t="s">
        <v>59</v>
      </c>
      <c r="K10" s="62"/>
      <c r="L10" s="63"/>
      <c r="M10" s="17"/>
    </row>
    <row r="11" spans="2:20" s="11" customFormat="1" ht="13.8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0</v>
      </c>
    </row>
    <row r="12" spans="2:20" s="11" customFormat="1" ht="33" customHeight="1">
      <c r="C12" s="114" t="s">
        <v>77</v>
      </c>
      <c r="D12" s="123" t="s">
        <v>55</v>
      </c>
      <c r="E12" s="85"/>
      <c r="F12" s="124"/>
      <c r="G12" s="84" t="s">
        <v>92</v>
      </c>
      <c r="H12" s="85"/>
      <c r="I12" s="86"/>
      <c r="J12" s="120" t="s">
        <v>96</v>
      </c>
      <c r="K12" s="121"/>
      <c r="L12" s="122"/>
      <c r="M12" s="22"/>
      <c r="N12" s="11">
        <f>VLOOKUP(G13,データ用!$B$21:$C$25,2,0)</f>
        <v>0</v>
      </c>
      <c r="O12" s="11">
        <f>VLOOKUP(D13,データ用!$B$21:$C$25,2,0)</f>
        <v>0</v>
      </c>
      <c r="P12" s="21">
        <f>N12+O12+O11</f>
        <v>0</v>
      </c>
      <c r="Q12" s="11">
        <f>6+P12</f>
        <v>6</v>
      </c>
    </row>
    <row r="13" spans="2:20" s="11" customFormat="1" ht="33" customHeight="1" thickBot="1">
      <c r="C13" s="115"/>
      <c r="D13" s="125" t="s">
        <v>30</v>
      </c>
      <c r="E13" s="88"/>
      <c r="F13" s="126"/>
      <c r="G13" s="87" t="s">
        <v>30</v>
      </c>
      <c r="H13" s="88"/>
      <c r="I13" s="89"/>
      <c r="J13" s="111" t="s">
        <v>30</v>
      </c>
      <c r="K13" s="112"/>
      <c r="L13" s="113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VLOOKUP(J8&amp;D13&amp;G13,データ用!$N$14:$P$27,2,0)</f>
        <v>×</v>
      </c>
      <c r="C15" s="26" t="s">
        <v>65</v>
      </c>
      <c r="D15" s="74"/>
      <c r="E15" s="75"/>
      <c r="F15" s="75"/>
      <c r="G15" s="75"/>
      <c r="H15" s="75"/>
      <c r="I15" s="75"/>
      <c r="J15" s="75"/>
      <c r="K15" s="75"/>
      <c r="L15" s="76"/>
      <c r="M15" s="19"/>
      <c r="N15">
        <f>VLOOKUP(B15,データ用!$B$21:$C$25,2,0)</f>
        <v>0</v>
      </c>
      <c r="T15" s="17"/>
    </row>
    <row r="16" spans="2:20" s="11" customFormat="1" ht="39" customHeight="1" thickBot="1">
      <c r="B16" s="40" t="str">
        <f>VLOOKUP(C16,データ用!$B$4:$L$16,$Q$12,0)</f>
        <v>×</v>
      </c>
      <c r="C16" s="44" t="s">
        <v>56</v>
      </c>
      <c r="D16" s="31" t="s">
        <v>9</v>
      </c>
      <c r="E16" s="53"/>
      <c r="F16" s="34" t="s">
        <v>8</v>
      </c>
      <c r="G16" s="24" t="str">
        <f>"("&amp;TEXT(E16,"aaa")&amp;")"</f>
        <v>(土)</v>
      </c>
      <c r="H16" s="28" t="s">
        <v>10</v>
      </c>
      <c r="I16" s="102" t="s">
        <v>19</v>
      </c>
      <c r="J16" s="103"/>
      <c r="K16" s="103"/>
      <c r="L16" s="104"/>
      <c r="M16" s="19"/>
      <c r="N16">
        <f>VLOOKUP(B16,データ用!$B$21:$C$25,2,0)</f>
        <v>0</v>
      </c>
    </row>
    <row r="17" spans="2:20" s="11" customFormat="1" ht="39" customHeight="1" thickBot="1">
      <c r="B17" s="40" t="str">
        <f>VLOOKUP(C17,データ用!$B$4:$L$16,$Q$12,0)</f>
        <v>×</v>
      </c>
      <c r="C17" s="44" t="s">
        <v>57</v>
      </c>
      <c r="D17" s="33" t="s">
        <v>9</v>
      </c>
      <c r="E17" s="54"/>
      <c r="F17" s="35" t="s">
        <v>8</v>
      </c>
      <c r="G17" s="24" t="str">
        <f>"("&amp;TEXT(E17,"aaa")&amp;")"</f>
        <v>(土)</v>
      </c>
      <c r="H17" s="44" t="s">
        <v>7</v>
      </c>
      <c r="I17" s="36" t="s">
        <v>9</v>
      </c>
      <c r="J17" s="54"/>
      <c r="K17" s="37" t="s">
        <v>8</v>
      </c>
      <c r="L17" s="24" t="str">
        <f>"("&amp;TEXT(J17,"aaa")&amp;")"</f>
        <v>(土)</v>
      </c>
      <c r="M17" s="19"/>
      <c r="N17">
        <f>VLOOKUP(B17,データ用!$B$21:$C$25,2,0)</f>
        <v>0</v>
      </c>
    </row>
    <row r="18" spans="2:20" s="11" customFormat="1" ht="39" customHeight="1" thickBot="1">
      <c r="B18" s="40" t="str">
        <f>VLOOKUP(C18,データ用!$B$4:$L$16,$Q$12,0)</f>
        <v>×</v>
      </c>
      <c r="C18" s="26" t="s">
        <v>31</v>
      </c>
      <c r="D18" s="105" t="s">
        <v>17</v>
      </c>
      <c r="E18" s="106"/>
      <c r="F18" s="106"/>
      <c r="G18" s="107"/>
      <c r="H18" s="27" t="s">
        <v>11</v>
      </c>
      <c r="I18" s="108" t="s">
        <v>17</v>
      </c>
      <c r="J18" s="109"/>
      <c r="K18" s="109"/>
      <c r="L18" s="110"/>
      <c r="M18" s="19"/>
      <c r="N18">
        <f>VLOOKUP(B18,データ用!$B$21:$C$25,2,0)</f>
        <v>0</v>
      </c>
    </row>
    <row r="19" spans="2:20" s="11" customFormat="1" ht="39" customHeight="1">
      <c r="B19" s="40" t="str">
        <f>VLOOKUP(C19,データ用!$B$4:$L$16,$Q$12,0)</f>
        <v>×</v>
      </c>
      <c r="C19" s="44" t="s">
        <v>12</v>
      </c>
      <c r="D19" s="90"/>
      <c r="E19" s="91"/>
      <c r="F19" s="91"/>
      <c r="G19" s="91"/>
      <c r="H19" s="91"/>
      <c r="I19" s="92"/>
      <c r="J19" s="93" t="s">
        <v>41</v>
      </c>
      <c r="K19" s="94"/>
      <c r="L19" s="95"/>
      <c r="M19" s="19"/>
      <c r="N19">
        <f>VLOOKUP(B19,データ用!$B$21:$C$25,2,0)</f>
        <v>0</v>
      </c>
    </row>
    <row r="20" spans="2:20" s="11" customFormat="1" ht="39" customHeight="1">
      <c r="B20" s="96" t="str">
        <f>VLOOKUP(C20,データ用!$B$5:$L$16,$Q$12,0)</f>
        <v>×</v>
      </c>
      <c r="C20" s="97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0</v>
      </c>
    </row>
    <row r="21" spans="2:20" s="11" customFormat="1" ht="39" customHeight="1" thickBot="1">
      <c r="B21" s="96"/>
      <c r="C21" s="97"/>
      <c r="D21" s="98" t="s">
        <v>64</v>
      </c>
      <c r="E21" s="98"/>
      <c r="F21" s="98"/>
      <c r="G21" s="98"/>
      <c r="H21" s="98"/>
      <c r="I21" s="98"/>
      <c r="J21" s="98"/>
      <c r="K21" s="98"/>
      <c r="L21" s="98"/>
      <c r="M21" s="19"/>
      <c r="N21"/>
      <c r="S21" s="45" t="s">
        <v>73</v>
      </c>
      <c r="T21" s="45">
        <f>LEN(D22)</f>
        <v>226</v>
      </c>
    </row>
    <row r="22" spans="2:20" s="11" customFormat="1" ht="319.5" customHeight="1" thickBot="1">
      <c r="B22" s="40" t="str">
        <f>VLOOKUP($J$8&amp;D13&amp;G13,データ用!$N$14:$P$27,3,0)</f>
        <v>×</v>
      </c>
      <c r="C22" s="29" t="s">
        <v>66</v>
      </c>
      <c r="D22" s="99" t="s">
        <v>94</v>
      </c>
      <c r="E22" s="100"/>
      <c r="F22" s="100"/>
      <c r="G22" s="100"/>
      <c r="H22" s="100"/>
      <c r="I22" s="100"/>
      <c r="J22" s="100"/>
      <c r="K22" s="100"/>
      <c r="L22" s="101"/>
      <c r="M22" s="23"/>
      <c r="N22">
        <f>VLOOKUP(B22,データ用!$B$21:$C$25,2,0)</f>
        <v>0</v>
      </c>
    </row>
    <row r="23" spans="2:20" s="11" customFormat="1" ht="44.25" customHeight="1" thickBot="1">
      <c r="B23" s="40" t="str">
        <f>J8</f>
        <v>▼選択してください</v>
      </c>
      <c r="C23" s="26" t="s">
        <v>44</v>
      </c>
      <c r="D23" s="116"/>
      <c r="E23" s="117"/>
      <c r="F23" s="46" t="s">
        <v>43</v>
      </c>
      <c r="G23" s="116"/>
      <c r="H23" s="117"/>
      <c r="I23" s="118" t="s">
        <v>87</v>
      </c>
      <c r="J23" s="119"/>
      <c r="K23" s="119"/>
      <c r="L23" s="119"/>
      <c r="M23" s="23"/>
      <c r="N23">
        <f>VLOOKUP(B23,データ用!$B$21:$C$25,2,0)</f>
        <v>0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×</v>
      </c>
      <c r="C24" s="44" t="s">
        <v>42</v>
      </c>
      <c r="D24" s="77" t="s">
        <v>74</v>
      </c>
      <c r="E24" s="77"/>
      <c r="F24" s="77"/>
      <c r="G24" s="77"/>
      <c r="H24" s="77"/>
      <c r="I24" s="77"/>
      <c r="J24" s="77"/>
      <c r="K24" s="77"/>
      <c r="L24" s="77"/>
      <c r="M24" s="23"/>
      <c r="N24">
        <f>VLOOKUP(B24,データ用!$B$21:$C$25,2,0)</f>
        <v>0</v>
      </c>
    </row>
    <row r="25" spans="2:20">
      <c r="B25" s="78" t="s">
        <v>51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39"/>
    </row>
  </sheetData>
  <mergeCells count="33">
    <mergeCell ref="J13:L13"/>
    <mergeCell ref="C12:C13"/>
    <mergeCell ref="D23:E23"/>
    <mergeCell ref="G23:H23"/>
    <mergeCell ref="I23:L23"/>
    <mergeCell ref="J12:L12"/>
    <mergeCell ref="D12:F12"/>
    <mergeCell ref="D13:F13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H10:I10"/>
    <mergeCell ref="K10:L10"/>
    <mergeCell ref="B1:L1"/>
    <mergeCell ref="B5:L5"/>
    <mergeCell ref="B6:G6"/>
    <mergeCell ref="I6:J6"/>
    <mergeCell ref="K6:L6"/>
    <mergeCell ref="B4:L4"/>
    <mergeCell ref="B10:E10"/>
  </mergeCells>
  <phoneticPr fontId="1"/>
  <conditionalFormatting sqref="C15:D15 H16:I16">
    <cfRule type="expression" dxfId="17" priority="12">
      <formula>$N15=0</formula>
    </cfRule>
  </conditionalFormatting>
  <conditionalFormatting sqref="C19:D19 J19">
    <cfRule type="expression" dxfId="16" priority="13">
      <formula>$N19=0</formula>
    </cfRule>
  </conditionalFormatting>
  <conditionalFormatting sqref="C16:G17">
    <cfRule type="expression" dxfId="15" priority="4">
      <formula>$N16=0</formula>
    </cfRule>
  </conditionalFormatting>
  <conditionalFormatting sqref="C18:L18">
    <cfRule type="expression" dxfId="14" priority="11">
      <formula>$N18=0</formula>
    </cfRule>
  </conditionalFormatting>
  <conditionalFormatting sqref="C20:L20">
    <cfRule type="expression" dxfId="13" priority="1">
      <formula>$N20=0</formula>
    </cfRule>
  </conditionalFormatting>
  <conditionalFormatting sqref="C22:L24">
    <cfRule type="expression" dxfId="12" priority="6">
      <formula>$N22=0</formula>
    </cfRule>
  </conditionalFormatting>
  <conditionalFormatting sqref="D21">
    <cfRule type="expression" dxfId="11" priority="14">
      <formula>$N20=0</formula>
    </cfRule>
  </conditionalFormatting>
  <conditionalFormatting sqref="G10:L10 C12:L13 C15:L15">
    <cfRule type="expression" dxfId="10" priority="7">
      <formula>$J$8="▼選択してください"</formula>
    </cfRule>
  </conditionalFormatting>
  <conditionalFormatting sqref="H17:L17">
    <cfRule type="expression" dxfId="9" priority="3">
      <formula>$N17=0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</xm:sqref>
        </x14:dataValidation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10F0F450-25C3-4A89-997D-CA411080723F}">
          <x14:formula1>
            <xm:f>データ用!$O$2:$O$4</xm:f>
          </x14:formula1>
          <xm:sqref>J8:L8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3C14-D45E-464E-A56B-D827CB1077C2}">
  <sheetPr>
    <tabColor rgb="FFFFC000"/>
    <pageSetUpPr fitToPage="1"/>
  </sheetPr>
  <dimension ref="B1:T25"/>
  <sheetViews>
    <sheetView view="pageBreakPreview" topLeftCell="B4" zoomScaleNormal="100" zoomScaleSheetLayoutView="100" workbookViewId="0">
      <selection activeCell="D18" sqref="D18:G18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5.109375" customWidth="1"/>
    <col min="5" max="5" width="27.44140625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4" t="s">
        <v>119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16"/>
    </row>
    <row r="2" spans="2:20" s="11" customFormat="1" ht="14.4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4.4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72" t="s">
        <v>90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15"/>
    </row>
    <row r="5" spans="2:20" s="11" customFormat="1" ht="22.8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114</v>
      </c>
      <c r="L6" s="71"/>
      <c r="M6" s="41"/>
    </row>
    <row r="7" spans="2:20" s="11" customFormat="1" ht="18" customHeight="1" thickBot="1"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82" t="s">
        <v>95</v>
      </c>
      <c r="C8" s="83"/>
      <c r="D8" s="83"/>
      <c r="E8" s="83"/>
      <c r="F8" s="83"/>
      <c r="G8" s="83"/>
      <c r="H8" s="83"/>
      <c r="I8" s="83"/>
      <c r="J8" s="79" t="s">
        <v>89</v>
      </c>
      <c r="K8" s="80"/>
      <c r="L8" s="81"/>
      <c r="M8" s="41"/>
    </row>
    <row r="9" spans="2:20" s="11" customFormat="1" ht="18" customHeight="1" thickBot="1">
      <c r="B9" s="57" t="s">
        <v>111</v>
      </c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65.25" customHeight="1" thickBot="1">
      <c r="B10" s="74" t="s">
        <v>97</v>
      </c>
      <c r="C10" s="75"/>
      <c r="D10" s="75"/>
      <c r="E10" s="76"/>
      <c r="F10" s="59"/>
      <c r="G10" s="27" t="s">
        <v>20</v>
      </c>
      <c r="H10" s="60" t="s">
        <v>23</v>
      </c>
      <c r="I10" s="61"/>
      <c r="J10" s="27" t="s">
        <v>59</v>
      </c>
      <c r="K10" s="62" t="s">
        <v>98</v>
      </c>
      <c r="L10" s="63"/>
      <c r="M10" s="17"/>
    </row>
    <row r="11" spans="2:20" s="11" customFormat="1" ht="13.8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1</v>
      </c>
    </row>
    <row r="12" spans="2:20" s="11" customFormat="1" ht="33" customHeight="1">
      <c r="C12" s="114" t="s">
        <v>77</v>
      </c>
      <c r="D12" s="123" t="s">
        <v>55</v>
      </c>
      <c r="E12" s="85"/>
      <c r="F12" s="124"/>
      <c r="G12" s="84" t="s">
        <v>92</v>
      </c>
      <c r="H12" s="85"/>
      <c r="I12" s="86"/>
      <c r="J12" s="120" t="s">
        <v>96</v>
      </c>
      <c r="K12" s="121"/>
      <c r="L12" s="122"/>
      <c r="M12" s="22"/>
      <c r="N12" s="11">
        <f>VLOOKUP(G13,データ用!$B$21:$C$25,2,0)</f>
        <v>1</v>
      </c>
      <c r="O12" s="11">
        <f>VLOOKUP(D13,データ用!$B$21:$C$25,2,0)</f>
        <v>1</v>
      </c>
      <c r="P12" s="21">
        <f>N12+O12+O11</f>
        <v>3</v>
      </c>
      <c r="Q12" s="11">
        <f>6+P12</f>
        <v>9</v>
      </c>
    </row>
    <row r="13" spans="2:20" s="11" customFormat="1" ht="33" customHeight="1" thickBot="1">
      <c r="C13" s="115"/>
      <c r="D13" s="125" t="s">
        <v>89</v>
      </c>
      <c r="E13" s="88"/>
      <c r="F13" s="126"/>
      <c r="G13" s="87" t="s">
        <v>89</v>
      </c>
      <c r="H13" s="88"/>
      <c r="I13" s="89"/>
      <c r="J13" s="111" t="s">
        <v>89</v>
      </c>
      <c r="K13" s="112"/>
      <c r="L13" s="113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VLOOKUP(J8&amp;D13&amp;G13,データ用!$N$14:$P$27,2,0)</f>
        <v>〇</v>
      </c>
      <c r="C15" s="26" t="s">
        <v>65</v>
      </c>
      <c r="D15" s="74" t="s">
        <v>115</v>
      </c>
      <c r="E15" s="75"/>
      <c r="F15" s="75"/>
      <c r="G15" s="75"/>
      <c r="H15" s="75"/>
      <c r="I15" s="75"/>
      <c r="J15" s="75"/>
      <c r="K15" s="75"/>
      <c r="L15" s="76"/>
      <c r="M15" s="19"/>
      <c r="N15">
        <f>VLOOKUP(B15,データ用!$B$21:$C$25,2,0)</f>
        <v>1</v>
      </c>
      <c r="T15" s="17"/>
    </row>
    <row r="16" spans="2:20" s="11" customFormat="1" ht="39" customHeight="1" thickBot="1">
      <c r="B16" s="40" t="str">
        <f>VLOOKUP(C16,データ用!$B$4:$L$16,$Q$12,0)</f>
        <v>〇</v>
      </c>
      <c r="C16" s="44" t="s">
        <v>56</v>
      </c>
      <c r="D16" s="31" t="s">
        <v>9</v>
      </c>
      <c r="E16" s="53">
        <v>45389</v>
      </c>
      <c r="F16" s="34" t="s">
        <v>8</v>
      </c>
      <c r="G16" s="24" t="str">
        <f>"("&amp;TEXT(E16,"aaa")&amp;")"</f>
        <v>(日)</v>
      </c>
      <c r="H16" s="28" t="s">
        <v>10</v>
      </c>
      <c r="I16" s="102" t="s">
        <v>116</v>
      </c>
      <c r="J16" s="103"/>
      <c r="K16" s="103"/>
      <c r="L16" s="104"/>
      <c r="M16" s="19"/>
      <c r="N16">
        <f>VLOOKUP(B16,データ用!$B$21:$C$25,2,0)</f>
        <v>1</v>
      </c>
    </row>
    <row r="17" spans="2:20" s="11" customFormat="1" ht="39" customHeight="1" thickBot="1">
      <c r="B17" s="40" t="str">
        <f>VLOOKUP(C17,データ用!$B$4:$L$16,$Q$12,0)</f>
        <v>〇</v>
      </c>
      <c r="C17" s="44" t="s">
        <v>57</v>
      </c>
      <c r="D17" s="33" t="s">
        <v>9</v>
      </c>
      <c r="E17" s="54">
        <v>45384</v>
      </c>
      <c r="F17" s="35" t="s">
        <v>8</v>
      </c>
      <c r="G17" s="24" t="str">
        <f>"("&amp;TEXT(E17,"aaa")&amp;")"</f>
        <v>(火)</v>
      </c>
      <c r="H17" s="44" t="s">
        <v>7</v>
      </c>
      <c r="I17" s="36" t="s">
        <v>9</v>
      </c>
      <c r="J17" s="54">
        <v>45380</v>
      </c>
      <c r="K17" s="37" t="s">
        <v>8</v>
      </c>
      <c r="L17" s="24" t="str">
        <f>"("&amp;TEXT(J17,"aaa")&amp;")"</f>
        <v>(金)</v>
      </c>
      <c r="M17" s="19"/>
      <c r="N17">
        <f>VLOOKUP(B17,データ用!$B$21:$C$25,2,0)</f>
        <v>1</v>
      </c>
    </row>
    <row r="18" spans="2:20" s="11" customFormat="1" ht="39" customHeight="1" thickBot="1">
      <c r="B18" s="40" t="str">
        <f>VLOOKUP(C18,データ用!$B$4:$L$16,$Q$12,0)</f>
        <v>〇</v>
      </c>
      <c r="C18" s="26" t="s">
        <v>31</v>
      </c>
      <c r="D18" s="105" t="s">
        <v>34</v>
      </c>
      <c r="E18" s="106"/>
      <c r="F18" s="106"/>
      <c r="G18" s="107"/>
      <c r="H18" s="27" t="s">
        <v>11</v>
      </c>
      <c r="I18" s="108" t="s">
        <v>35</v>
      </c>
      <c r="J18" s="109"/>
      <c r="K18" s="109"/>
      <c r="L18" s="110"/>
      <c r="M18" s="19"/>
      <c r="N18">
        <f>VLOOKUP(B18,データ用!$B$21:$C$25,2,0)</f>
        <v>1</v>
      </c>
    </row>
    <row r="19" spans="2:20" s="11" customFormat="1" ht="39" customHeight="1">
      <c r="B19" s="40" t="str">
        <f>VLOOKUP(C19,データ用!$B$4:$L$16,$Q$12,0)</f>
        <v>△</v>
      </c>
      <c r="C19" s="44" t="s">
        <v>12</v>
      </c>
      <c r="D19" s="90"/>
      <c r="E19" s="91"/>
      <c r="F19" s="91"/>
      <c r="G19" s="91"/>
      <c r="H19" s="91"/>
      <c r="I19" s="92"/>
      <c r="J19" s="93" t="s">
        <v>41</v>
      </c>
      <c r="K19" s="94"/>
      <c r="L19" s="95"/>
      <c r="M19" s="19"/>
      <c r="N19">
        <f>VLOOKUP(B19,データ用!$B$21:$C$25,2,0)</f>
        <v>1</v>
      </c>
    </row>
    <row r="20" spans="2:20" s="11" customFormat="1" ht="39" customHeight="1">
      <c r="B20" s="96" t="str">
        <f>VLOOKUP(C20,データ用!$B$5:$L$16,$Q$12,0)</f>
        <v>△</v>
      </c>
      <c r="C20" s="97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1</v>
      </c>
    </row>
    <row r="21" spans="2:20" s="11" customFormat="1" ht="39" customHeight="1" thickBot="1">
      <c r="B21" s="96"/>
      <c r="C21" s="97"/>
      <c r="D21" s="98" t="s">
        <v>64</v>
      </c>
      <c r="E21" s="98"/>
      <c r="F21" s="98"/>
      <c r="G21" s="98"/>
      <c r="H21" s="98"/>
      <c r="I21" s="98"/>
      <c r="J21" s="98"/>
      <c r="K21" s="98"/>
      <c r="L21" s="98"/>
      <c r="M21" s="19"/>
      <c r="N21"/>
      <c r="S21" s="45" t="s">
        <v>73</v>
      </c>
      <c r="T21" s="45">
        <f>LEN(D22)</f>
        <v>207</v>
      </c>
    </row>
    <row r="22" spans="2:20" s="11" customFormat="1" ht="319.5" customHeight="1" thickBot="1">
      <c r="B22" s="40" t="str">
        <f>VLOOKUP($J$8&amp;D13&amp;G13,データ用!$N$14:$P$27,3,0)</f>
        <v>〇</v>
      </c>
      <c r="C22" s="29" t="s">
        <v>66</v>
      </c>
      <c r="D22" s="99" t="s">
        <v>117</v>
      </c>
      <c r="E22" s="100"/>
      <c r="F22" s="100"/>
      <c r="G22" s="100"/>
      <c r="H22" s="100"/>
      <c r="I22" s="100"/>
      <c r="J22" s="100"/>
      <c r="K22" s="100"/>
      <c r="L22" s="101"/>
      <c r="M22" s="23"/>
      <c r="N22">
        <f>VLOOKUP(B22,データ用!$B$21:$C$25,2,0)</f>
        <v>1</v>
      </c>
    </row>
    <row r="23" spans="2:20" s="11" customFormat="1" ht="44.25" customHeight="1" thickBot="1">
      <c r="B23" s="40" t="str">
        <f>J8</f>
        <v>〇</v>
      </c>
      <c r="C23" s="26" t="s">
        <v>44</v>
      </c>
      <c r="D23" s="116">
        <v>1</v>
      </c>
      <c r="E23" s="117"/>
      <c r="F23" s="46" t="s">
        <v>43</v>
      </c>
      <c r="G23" s="116">
        <v>3</v>
      </c>
      <c r="H23" s="117"/>
      <c r="I23" s="118" t="s">
        <v>87</v>
      </c>
      <c r="J23" s="119"/>
      <c r="K23" s="119"/>
      <c r="L23" s="119"/>
      <c r="M23" s="23"/>
      <c r="N23">
        <f>VLOOKUP(B23,データ用!$B$21:$C$25,2,0)</f>
        <v>1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〇</v>
      </c>
      <c r="C24" s="44" t="s">
        <v>42</v>
      </c>
      <c r="D24" s="77" t="s">
        <v>118</v>
      </c>
      <c r="E24" s="77"/>
      <c r="F24" s="77"/>
      <c r="G24" s="77"/>
      <c r="H24" s="77"/>
      <c r="I24" s="77"/>
      <c r="J24" s="77"/>
      <c r="K24" s="77"/>
      <c r="L24" s="77"/>
      <c r="M24" s="23"/>
      <c r="N24">
        <f>VLOOKUP(B24,データ用!$B$21:$C$25,2,0)</f>
        <v>1</v>
      </c>
    </row>
    <row r="25" spans="2:20">
      <c r="B25" s="78" t="s">
        <v>51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39"/>
    </row>
  </sheetData>
  <mergeCells count="33">
    <mergeCell ref="B1:L1"/>
    <mergeCell ref="B4:L4"/>
    <mergeCell ref="B5:L5"/>
    <mergeCell ref="B6:G6"/>
    <mergeCell ref="I6:J6"/>
    <mergeCell ref="K6:L6"/>
    <mergeCell ref="D19:I19"/>
    <mergeCell ref="J19:L19"/>
    <mergeCell ref="B8:I8"/>
    <mergeCell ref="J8:L8"/>
    <mergeCell ref="B10:E10"/>
    <mergeCell ref="H10:I10"/>
    <mergeCell ref="K10:L10"/>
    <mergeCell ref="C12:C13"/>
    <mergeCell ref="D12:F12"/>
    <mergeCell ref="G12:I12"/>
    <mergeCell ref="J12:L12"/>
    <mergeCell ref="D13:F13"/>
    <mergeCell ref="G13:I13"/>
    <mergeCell ref="J13:L13"/>
    <mergeCell ref="D15:L15"/>
    <mergeCell ref="I16:L16"/>
    <mergeCell ref="D18:G18"/>
    <mergeCell ref="I18:L18"/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</mergeCells>
  <phoneticPr fontId="1"/>
  <conditionalFormatting sqref="C15:D15 H16:I16">
    <cfRule type="expression" dxfId="8" priority="7">
      <formula>$N15=0</formula>
    </cfRule>
  </conditionalFormatting>
  <conditionalFormatting sqref="C19:D19 J19">
    <cfRule type="expression" dxfId="7" priority="8">
      <formula>$N19=0</formula>
    </cfRule>
  </conditionalFormatting>
  <conditionalFormatting sqref="C16:G17">
    <cfRule type="expression" dxfId="6" priority="3">
      <formula>$N16=0</formula>
    </cfRule>
  </conditionalFormatting>
  <conditionalFormatting sqref="C18:L18">
    <cfRule type="expression" dxfId="5" priority="6">
      <formula>$N18=0</formula>
    </cfRule>
  </conditionalFormatting>
  <conditionalFormatting sqref="C20:L20">
    <cfRule type="expression" dxfId="4" priority="1">
      <formula>$N20=0</formula>
    </cfRule>
  </conditionalFormatting>
  <conditionalFormatting sqref="C22:L24">
    <cfRule type="expression" dxfId="3" priority="4">
      <formula>$N22=0</formula>
    </cfRule>
  </conditionalFormatting>
  <conditionalFormatting sqref="D21">
    <cfRule type="expression" dxfId="2" priority="9">
      <formula>$N20=0</formula>
    </cfRule>
  </conditionalFormatting>
  <conditionalFormatting sqref="G10:L10 C12:L13 C15:L15">
    <cfRule type="expression" dxfId="1" priority="5">
      <formula>$J$8="▼選択してください"</formula>
    </cfRule>
  </conditionalFormatting>
  <conditionalFormatting sqref="H17:L17">
    <cfRule type="expression" dxfId="0" priority="2">
      <formula>$N17=0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F757BFF8-6447-481C-AE3F-B739057E9576}">
          <x14:formula1>
            <xm:f>データ用!$O$2:$O$4</xm:f>
          </x14:formula1>
          <xm:sqref>J8:L8</xm:sqref>
        </x14:dataValidation>
        <x14:dataValidation type="list" allowBlank="1" showInputMessage="1" showErrorMessage="1" xr:uid="{810F1CE4-6F6D-4E76-8716-8925285DF265}">
          <x14:formula1>
            <xm:f>データ用!$O$2:$O$4</xm:f>
          </x14:formula1>
          <xm:sqref>G13 D13 J13</xm:sqref>
        </x14:dataValidation>
        <x14:dataValidation type="list" allowBlank="1" showInputMessage="1" showErrorMessage="1" xr:uid="{0132395B-787D-4253-AD86-D278030F7993}">
          <x14:formula1>
            <xm:f>データ用!$O$2:$O$5</xm:f>
          </x14:formula1>
          <xm:sqref>M12:M13</xm:sqref>
        </x14:dataValidation>
        <x14:dataValidation type="list" allowBlank="1" showInputMessage="1" showErrorMessage="1" xr:uid="{F7E67A7C-80CE-4650-A078-90781DF8E560}">
          <x14:formula1>
            <xm:f>データ用!$R$2:$R$8</xm:f>
          </x14:formula1>
          <xm:sqref>I18:M18</xm:sqref>
        </x14:dataValidation>
        <x14:dataValidation type="list" allowBlank="1" showInputMessage="1" showErrorMessage="1" xr:uid="{0BC2FE55-A7BF-47DE-BF67-EA40FCA47514}">
          <x14:formula1>
            <xm:f>データ用!$P$2:$P$6</xm:f>
          </x14:formula1>
          <xm:sqref>D18:G18</xm:sqref>
        </x14:dataValidation>
        <x14:dataValidation type="list" allowBlank="1" showInputMessage="1" showErrorMessage="1" xr:uid="{F263407F-EAB8-4039-9294-55108D332C88}">
          <x14:formula1>
            <xm:f>データ用!$M$2:$M$13</xm:f>
          </x14:formula1>
          <xm:sqref>H10:I11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8"/>
  <sheetViews>
    <sheetView topLeftCell="A7" workbookViewId="0">
      <selection activeCell="F18" sqref="F18"/>
    </sheetView>
  </sheetViews>
  <sheetFormatPr defaultRowHeight="13.2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t="s">
        <v>40</v>
      </c>
    </row>
    <row r="4" spans="2:19">
      <c r="B4" s="8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6.4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93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79.2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6.4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2.8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3"/>
      <c r="N14" s="58" t="s">
        <v>104</v>
      </c>
      <c r="O14" s="58" t="s">
        <v>14</v>
      </c>
      <c r="P14" s="58" t="s">
        <v>14</v>
      </c>
    </row>
    <row r="15" spans="2:19">
      <c r="B15" s="13"/>
      <c r="N15" s="58" t="s">
        <v>99</v>
      </c>
      <c r="O15" s="58" t="s">
        <v>13</v>
      </c>
      <c r="P15" s="58" t="s">
        <v>13</v>
      </c>
    </row>
    <row r="16" spans="2:19">
      <c r="N16" s="58" t="s">
        <v>101</v>
      </c>
      <c r="O16" s="58" t="s">
        <v>13</v>
      </c>
      <c r="P16" s="58" t="s">
        <v>13</v>
      </c>
    </row>
    <row r="17" spans="2:16">
      <c r="N17" s="58" t="s">
        <v>102</v>
      </c>
      <c r="O17" s="58" t="s">
        <v>13</v>
      </c>
      <c r="P17" s="58" t="s">
        <v>14</v>
      </c>
    </row>
    <row r="18" spans="2:16">
      <c r="N18" s="58" t="s">
        <v>109</v>
      </c>
      <c r="O18" s="58" t="s">
        <v>13</v>
      </c>
      <c r="P18" s="58" t="s">
        <v>13</v>
      </c>
    </row>
    <row r="19" spans="2:16">
      <c r="N19" s="58" t="s">
        <v>103</v>
      </c>
      <c r="O19" s="58" t="s">
        <v>13</v>
      </c>
      <c r="P19" s="58" t="s">
        <v>13</v>
      </c>
    </row>
    <row r="20" spans="2:16">
      <c r="N20" s="58" t="s">
        <v>110</v>
      </c>
      <c r="O20" s="58" t="s">
        <v>13</v>
      </c>
      <c r="P20" s="58" t="s">
        <v>13</v>
      </c>
    </row>
    <row r="21" spans="2:16">
      <c r="B21" t="s">
        <v>13</v>
      </c>
      <c r="C21">
        <v>1</v>
      </c>
      <c r="N21" s="58" t="s">
        <v>112</v>
      </c>
      <c r="O21" s="58" t="s">
        <v>13</v>
      </c>
      <c r="P21" s="58" t="s">
        <v>13</v>
      </c>
    </row>
    <row r="22" spans="2:16">
      <c r="B22" t="s">
        <v>16</v>
      </c>
      <c r="C22">
        <v>1</v>
      </c>
      <c r="N22" s="58" t="s">
        <v>105</v>
      </c>
      <c r="O22" s="58" t="s">
        <v>14</v>
      </c>
      <c r="P22" s="58" t="s">
        <v>14</v>
      </c>
    </row>
    <row r="23" spans="2:16">
      <c r="B23" t="s">
        <v>14</v>
      </c>
      <c r="C23">
        <v>0</v>
      </c>
      <c r="N23" s="58" t="s">
        <v>106</v>
      </c>
      <c r="O23" s="58" t="s">
        <v>14</v>
      </c>
      <c r="P23" s="58" t="s">
        <v>14</v>
      </c>
    </row>
    <row r="24" spans="2:16">
      <c r="B24" t="s">
        <v>15</v>
      </c>
      <c r="C24">
        <v>0</v>
      </c>
      <c r="N24" s="58" t="s">
        <v>107</v>
      </c>
      <c r="O24" s="58" t="s">
        <v>14</v>
      </c>
      <c r="P24" s="58" t="s">
        <v>14</v>
      </c>
    </row>
    <row r="25" spans="2:16">
      <c r="B25" t="s">
        <v>30</v>
      </c>
      <c r="C25">
        <v>0</v>
      </c>
      <c r="N25" s="58" t="s">
        <v>108</v>
      </c>
      <c r="O25" s="58" t="s">
        <v>14</v>
      </c>
      <c r="P25" s="58" t="s">
        <v>14</v>
      </c>
    </row>
    <row r="28" spans="2:16">
      <c r="N28" t="s">
        <v>100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依頼書</vt:lpstr>
      <vt:lpstr>記入例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2024-04-20T05:15:00Z</dcterms:modified>
</cp:coreProperties>
</file>