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8_{DF43AA2E-D933-45AA-97B3-97540118F8A4}" xr6:coauthVersionLast="47" xr6:coauthVersionMax="47" xr10:uidLastSave="{00000000-0000-0000-0000-000000000000}"/>
  <bookViews>
    <workbookView xWindow="-108" yWindow="-108" windowWidth="22140" windowHeight="13176" activeTab="2" xr2:uid="{00000000-000D-0000-FFFF-FFFF00000000}"/>
  </bookViews>
  <sheets>
    <sheet name="注意事項" sheetId="11" r:id="rId1"/>
    <sheet name="記入例" sheetId="22" r:id="rId2"/>
    <sheet name="依頼書" sheetId="21" r:id="rId3"/>
    <sheet name="データ用" sheetId="15" state="hidden" r:id="rId4"/>
  </sheets>
  <definedNames>
    <definedName name="_xlnm.Print_Area" localSheetId="2">依頼書!$A$1:$M$25</definedName>
    <definedName name="_xlnm.Print_Area" localSheetId="1">記入例!$A$1:$M$25</definedName>
    <definedName name="_xlnm.Print_Area" localSheetId="0">注意事項!$A$1:$F$51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1" l="1"/>
  <c r="L20" i="21"/>
  <c r="L17" i="21"/>
  <c r="G17" i="21"/>
  <c r="G16" i="21"/>
  <c r="T23" i="22"/>
  <c r="L17" i="22"/>
  <c r="L20" i="22"/>
  <c r="G20" i="22"/>
  <c r="G17" i="22"/>
  <c r="G16" i="22"/>
  <c r="B24" i="22"/>
  <c r="N24" i="22" s="1"/>
  <c r="B23" i="22"/>
  <c r="N23" i="22" s="1"/>
  <c r="B22" i="22"/>
  <c r="N22" i="22" s="1"/>
  <c r="T21" i="22"/>
  <c r="B15" i="22"/>
  <c r="N15" i="22" s="1"/>
  <c r="O12" i="22"/>
  <c r="N12" i="22"/>
  <c r="O11" i="22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D38" i="11"/>
  <c r="E38" i="11" s="1"/>
  <c r="B24" i="21"/>
  <c r="B23" i="21"/>
  <c r="B22" i="21"/>
  <c r="B15" i="21"/>
  <c r="T23" i="21"/>
  <c r="T21" i="21"/>
  <c r="O12" i="21"/>
  <c r="N12" i="21"/>
  <c r="O11" i="21"/>
  <c r="P12" i="22" l="1"/>
  <c r="Q12" i="22" s="1"/>
  <c r="B17" i="22" s="1"/>
  <c r="N17" i="22" s="1"/>
  <c r="B20" i="22"/>
  <c r="N20" i="22" s="1"/>
  <c r="B16" i="22"/>
  <c r="N16" i="22" s="1"/>
  <c r="B18" i="22"/>
  <c r="N18" i="22" s="1"/>
  <c r="P12" i="21"/>
  <c r="Q12" i="21" s="1"/>
  <c r="N15" i="21" s="1"/>
  <c r="B19" i="22" l="1"/>
  <c r="N19" i="22" s="1"/>
  <c r="B16" i="21"/>
  <c r="N16" i="21" s="1"/>
  <c r="B19" i="21"/>
  <c r="N19" i="21" s="1"/>
  <c r="N23" i="21"/>
  <c r="N22" i="21"/>
  <c r="B20" i="21"/>
  <c r="N20" i="21" s="1"/>
  <c r="B17" i="21"/>
  <c r="N17" i="21" s="1"/>
  <c r="N24" i="21"/>
  <c r="B18" i="21"/>
  <c r="N18" i="21" s="1"/>
</calcChain>
</file>

<file path=xl/sharedStrings.xml><?xml version="1.0" encoding="utf-8"?>
<sst xmlns="http://schemas.openxmlformats.org/spreadsheetml/2006/main" count="278" uniqueCount="108">
  <si>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</si>
  <si>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</si>
  <si>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</si>
  <si>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</si>
  <si>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</si>
  <si>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</si>
  <si>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</si>
  <si>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</si>
  <si>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</si>
  <si>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</si>
  <si>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</si>
  <si>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</si>
  <si>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</si>
  <si>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</si>
  <si>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</si>
  <si>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</si>
  <si>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</si>
  <si>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</si>
  <si>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</si>
  <si>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</si>
  <si>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</si>
  <si>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</si>
  <si>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</si>
  <si>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</si>
  <si>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</si>
  <si>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</si>
  <si>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</si>
  <si>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</si>
  <si>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</si>
  <si>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</si>
  <si>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</si>
  <si>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</si>
  <si>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</si>
  <si>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</si>
  <si>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</si>
  <si>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</si>
  <si>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</si>
  <si>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</si>
  <si>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</si>
  <si>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</si>
  <si>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</si>
  <si>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</si>
  <si>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</si>
  <si>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</si>
  <si>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</si>
  <si>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</si>
  <si>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</si>
  <si>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</si>
  <si>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</si>
  <si>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</si>
  <si>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</si>
  <si>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</si>
  <si>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</si>
  <si>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</si>
  <si>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</si>
  <si>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</si>
  <si>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</si>
  <si>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</si>
  <si>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</si>
  <si>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</si>
  <si>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</si>
  <si>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</si>
  <si>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</si>
  <si>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</si>
  <si>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</si>
  <si>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</si>
  <si>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</si>
  <si>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</si>
  <si>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</si>
  <si>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</si>
  <si>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</si>
  <si>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</si>
  <si>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</si>
  <si>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</si>
  <si>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</si>
  <si>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</si>
  <si>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</si>
  <si>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</si>
  <si>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</si>
  <si>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</si>
  <si>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</si>
  <si>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</si>
  <si>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</si>
  <si>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</si>
  <si>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</si>
  <si>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</si>
  <si>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</si>
  <si>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</si>
  <si>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</si>
  <si>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</si>
  <si>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</si>
  <si>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</si>
  <si>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</si>
  <si>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2022年度　ブロック　ホームページイベント掲載スケジュール</t>
    <rPh sb="4" eb="6">
      <t>ネンド</t>
    </rPh>
    <rPh sb="22" eb="24">
      <t>ケイサイ</t>
    </rPh>
    <phoneticPr fontId="1"/>
  </si>
  <si>
    <t>2022年度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</si>
  <si>
    <t>×</t>
  </si>
  <si>
    <t>2022.03.08</t>
    <phoneticPr fontId="1"/>
  </si>
  <si>
    <t>松任</t>
    <rPh sb="0" eb="2">
      <t>マツトウ</t>
    </rPh>
    <phoneticPr fontId="1"/>
  </si>
  <si>
    <t>生活クラブ卵についてもっとしろう！オンラインセミナー</t>
    <rPh sb="0" eb="2">
      <t>セイカツ</t>
    </rPh>
    <rPh sb="5" eb="6">
      <t>タマゴ</t>
    </rPh>
    <phoneticPr fontId="1"/>
  </si>
  <si>
    <r>
      <t>記入箇所</t>
    </r>
    <r>
      <rPr>
        <b/>
        <sz val="10"/>
        <color theme="1"/>
        <rFont val="ＭＳ Ｐゴシック"/>
        <family val="3"/>
        <charset val="128"/>
        <scheme val="minor"/>
      </rPr>
      <t>(曜日は自動のため入力不要）</t>
    </r>
    <r>
      <rPr>
        <b/>
        <sz val="14"/>
        <color theme="1"/>
        <rFont val="ＭＳ Ｐゴシック"/>
        <family val="3"/>
        <charset val="128"/>
        <scheme val="minor"/>
      </rPr>
      <t xml:space="preserve">
〇…必須、△…任意、×…不要</t>
    </r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</si>
  <si>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その他</t>
    <rPh sb="2" eb="3">
      <t>タ</t>
    </rPh>
    <phoneticPr fontId="1"/>
  </si>
  <si>
    <t>オンラインのみ</t>
  </si>
  <si>
    <t>10：00　　　～　　　12：00　　</t>
    <phoneticPr fontId="1"/>
  </si>
  <si>
    <t>外もだんだん暖かくなってきましたね。4月は移り変わりの季節です、気分を一新して各学習会・セミナーへも参加してみませんか？</t>
    <rPh sb="0" eb="1">
      <t>ソト</t>
    </rPh>
    <rPh sb="6" eb="7">
      <t>アタタ</t>
    </rPh>
    <rPh sb="19" eb="20">
      <t>ガツ</t>
    </rPh>
    <rPh sb="21" eb="22">
      <t>ウツ</t>
    </rPh>
    <rPh sb="23" eb="24">
      <t>カ</t>
    </rPh>
    <rPh sb="27" eb="29">
      <t>キセツ</t>
    </rPh>
    <rPh sb="32" eb="34">
      <t>キブン</t>
    </rPh>
    <rPh sb="35" eb="37">
      <t>イッシン</t>
    </rPh>
    <rPh sb="39" eb="40">
      <t>カク</t>
    </rPh>
    <rPh sb="40" eb="43">
      <t>ガクシュウカイ</t>
    </rPh>
    <rPh sb="50" eb="52">
      <t>サンカ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</si>
  <si>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</si>
  <si>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t xml:space="preserve">生活クラブ卵についてもっと関わってみませんか？
オンラインセミナー形式で生活クラブ卵の秘密に迫ります！
国産鶏種の考え方、飼料のこだわり、鶏舎について
普段知ることのない詳しい話を聞けるチャンス！
是非お友だちをお誘いの上、ご参加ください♪
■イベント情報
日時：4/10(日)　10：00～12：00
主催：狭山支部
場所：オンライン開催（zoom）
参加費：無料
参加対象：組合員とそのお友だち
申込方法：申込みフォームより
申込締切：4/5(火)
託児締切：4/1(金)
</t>
    <rPh sb="0" eb="2">
      <t>セイカツ</t>
    </rPh>
    <rPh sb="5" eb="6">
      <t>タマゴ</t>
    </rPh>
    <rPh sb="13" eb="14">
      <t>カカ</t>
    </rPh>
    <rPh sb="33" eb="35">
      <t>ケイシキ</t>
    </rPh>
    <rPh sb="36" eb="38">
      <t>セイカツ</t>
    </rPh>
    <rPh sb="41" eb="42">
      <t>タマゴ</t>
    </rPh>
    <rPh sb="43" eb="45">
      <t>ヒミツ</t>
    </rPh>
    <rPh sb="46" eb="47">
      <t>セマ</t>
    </rPh>
    <rPh sb="53" eb="57">
      <t>コクサンケイシュ</t>
    </rPh>
    <rPh sb="58" eb="59">
      <t>カンガ</t>
    </rPh>
    <rPh sb="60" eb="61">
      <t>カタ</t>
    </rPh>
    <rPh sb="62" eb="64">
      <t>シリョウ</t>
    </rPh>
    <rPh sb="70" eb="72">
      <t>ケイシャ</t>
    </rPh>
    <rPh sb="77" eb="79">
      <t>フダン</t>
    </rPh>
    <rPh sb="79" eb="80">
      <t>シ</t>
    </rPh>
    <rPh sb="86" eb="87">
      <t>クワ</t>
    </rPh>
    <rPh sb="89" eb="90">
      <t>ハナシ</t>
    </rPh>
    <rPh sb="91" eb="92">
      <t>キ</t>
    </rPh>
    <rPh sb="101" eb="103">
      <t>ゼヒ</t>
    </rPh>
    <rPh sb="104" eb="105">
      <t>トモ</t>
    </rPh>
    <rPh sb="109" eb="110">
      <t>サソ</t>
    </rPh>
    <rPh sb="112" eb="113">
      <t>ウエ</t>
    </rPh>
    <rPh sb="115" eb="117">
      <t>サンカ</t>
    </rPh>
    <rPh sb="129" eb="131">
      <t>ジョウホウ</t>
    </rPh>
    <rPh sb="132" eb="134">
      <t>ニチジ</t>
    </rPh>
    <rPh sb="140" eb="141">
      <t>ニチ</t>
    </rPh>
    <rPh sb="155" eb="157">
      <t>シュサイ</t>
    </rPh>
    <rPh sb="158" eb="160">
      <t>サヤマ</t>
    </rPh>
    <rPh sb="160" eb="162">
      <t>シブ</t>
    </rPh>
    <rPh sb="163" eb="165">
      <t>バショ</t>
    </rPh>
    <rPh sb="171" eb="173">
      <t>カイサイ</t>
    </rPh>
    <rPh sb="180" eb="183">
      <t>サンカヒ</t>
    </rPh>
    <rPh sb="184" eb="186">
      <t>ムリョウ</t>
    </rPh>
    <rPh sb="187" eb="191">
      <t>サンカタイショウ</t>
    </rPh>
    <rPh sb="192" eb="195">
      <t>クミアイイン</t>
    </rPh>
    <rPh sb="199" eb="200">
      <t>トモ</t>
    </rPh>
    <rPh sb="203" eb="207">
      <t>モウシコミホウホウ</t>
    </rPh>
    <rPh sb="208" eb="210">
      <t>モウシコ</t>
    </rPh>
    <rPh sb="218" eb="220">
      <t>モウシコ</t>
    </rPh>
    <rPh sb="220" eb="222">
      <t>シメキリ</t>
    </rPh>
    <rPh sb="227" eb="228">
      <t>カ</t>
    </rPh>
    <rPh sb="230" eb="232">
      <t>タクジ</t>
    </rPh>
    <rPh sb="232" eb="234">
      <t>シメキリ</t>
    </rPh>
    <rPh sb="239" eb="240">
      <t>キン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</si>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</sst>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10" fillId="0" borderId="2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shrinkToFit="1"/>
    </xf>
    <xf numFmtId="55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29" fillId="5" borderId="34" xfId="0" applyFont="1" applyFill="1" applyBorder="1" applyAlignment="1" applyProtection="1">
      <alignment horizontal="center" vertical="center"/>
      <protection locked="0"/>
    </xf>
    <xf numFmtId="0" fontId="29" fillId="5" borderId="26" xfId="0" applyFont="1" applyFill="1" applyBorder="1" applyAlignment="1" applyProtection="1">
      <alignment horizontal="center" vertical="center" wrapText="1"/>
      <protection locked="0"/>
    </xf>
    <xf numFmtId="0" fontId="29" fillId="5" borderId="28" xfId="0" applyFont="1" applyFill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endParaRPr lang="ja-JP" altLang="ja-JP" sz="1100">
            <a:solidFill>
              <a:sysClr val="windowText" lastClr="000000"/>
            </a:solidFill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  <a:p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27</xdr:row>
      <xdr:rowOff>133350</xdr:rowOff>
    </xdr:from>
    <xdr:to>
      <xdr:col>5</xdr:col>
      <xdr:colOff>0</xdr:colOff>
      <xdr:row>34</xdr:row>
      <xdr:rowOff>361951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95250" y="4933950"/>
          <a:ext cx="6781800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・受付期間：組織部より各事務局長・各センターアドレス宛へ「ブロック版メールマガジン締切日案内」のメール配信後から下記の依頼書提出締め切りまで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B010713-0A3F-4966-A8E9-58AEF6FB0824}"/>
            </a:ext>
          </a:extLst>
        </xdr:cNvPr>
        <xdr:cNvSpPr/>
      </xdr:nvSpPr>
      <xdr:spPr>
        <a:xfrm>
          <a:off x="326652" y="33051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CF0E17C8-48BB-40E1-811A-E4FD4AC06330}"/>
            </a:ext>
          </a:extLst>
        </xdr:cNvPr>
        <xdr:cNvSpPr/>
      </xdr:nvSpPr>
      <xdr:spPr>
        <a:xfrm>
          <a:off x="8875619" y="8137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FCF223D-5BE9-4D08-9465-6D05B7478C6E}"/>
            </a:ext>
          </a:extLst>
        </xdr:cNvPr>
        <xdr:cNvSpPr/>
      </xdr:nvSpPr>
      <xdr:spPr>
        <a:xfrm>
          <a:off x="8871136" y="12741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1"/>
  <sheetViews>
    <sheetView view="pageBreakPreview" zoomScaleNormal="100" zoomScaleSheetLayoutView="100" workbookViewId="0">
      <selection activeCell="J43" sqref="J43"/>
    </sheetView>
  </sheetViews>
  <sheetFormatPr defaultRowHeight="13.2"/>
  <cols>
    <col min="1" max="1" width="1.21875" customWidth="1"/>
    <col min="2" max="5" width="22.2187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93</v>
      </c>
    </row>
    <row r="26" spans="2:5" ht="18.75" customHeight="1">
      <c r="B26" s="14" t="s">
        <v>53</v>
      </c>
      <c r="C26" s="47" t="s">
        <v>48</v>
      </c>
      <c r="D26" s="47" t="s">
        <v>47</v>
      </c>
      <c r="E26" s="48" t="s">
        <v>54</v>
      </c>
    </row>
    <row r="27" spans="2:5" ht="21.75" customHeight="1">
      <c r="B27" s="14" t="s">
        <v>52</v>
      </c>
      <c r="C27" s="47" t="s">
        <v>49</v>
      </c>
      <c r="D27" s="47" t="s">
        <v>50</v>
      </c>
      <c r="E27" s="47" t="s">
        <v>45</v>
      </c>
    </row>
    <row r="34" spans="2:5" ht="71.25" customHeight="1"/>
    <row r="35" spans="2:5" ht="36.75" customHeight="1"/>
    <row r="36" spans="2:5">
      <c r="B36" s="3" t="s">
        <v>94</v>
      </c>
      <c r="C36" s="3"/>
      <c r="D36" s="2"/>
      <c r="E36" s="2"/>
    </row>
    <row r="37" spans="2:5" ht="24">
      <c r="B37" s="5" t="s">
        <v>2</v>
      </c>
      <c r="C37" s="4" t="s">
        <v>1</v>
      </c>
      <c r="D37" s="6" t="s">
        <v>91</v>
      </c>
      <c r="E37" s="49" t="s">
        <v>88</v>
      </c>
    </row>
    <row r="38" spans="2:5" ht="18" customHeight="1">
      <c r="B38" s="51">
        <v>44621</v>
      </c>
      <c r="C38" s="7">
        <v>44627</v>
      </c>
      <c r="D38" s="50">
        <f>C38+5</f>
        <v>44632</v>
      </c>
      <c r="E38" s="7">
        <f>D38+14</f>
        <v>44646</v>
      </c>
    </row>
    <row r="39" spans="2:5" ht="18" customHeight="1">
      <c r="B39" s="52" t="s">
        <v>78</v>
      </c>
      <c r="C39" s="7">
        <v>44655</v>
      </c>
      <c r="D39" s="50">
        <f t="shared" ref="D39:D50" si="0">C39+5</f>
        <v>44660</v>
      </c>
      <c r="E39" s="7">
        <f t="shared" ref="E39:E50" si="1">D39+14</f>
        <v>44674</v>
      </c>
    </row>
    <row r="40" spans="2:5" ht="18" customHeight="1">
      <c r="B40" s="52" t="s">
        <v>79</v>
      </c>
      <c r="C40" s="7">
        <v>44690</v>
      </c>
      <c r="D40" s="50">
        <f t="shared" si="0"/>
        <v>44695</v>
      </c>
      <c r="E40" s="7">
        <f t="shared" si="1"/>
        <v>44709</v>
      </c>
    </row>
    <row r="41" spans="2:5" ht="18" customHeight="1">
      <c r="B41" s="52" t="s">
        <v>80</v>
      </c>
      <c r="C41" s="7">
        <v>44718</v>
      </c>
      <c r="D41" s="50">
        <f t="shared" si="0"/>
        <v>44723</v>
      </c>
      <c r="E41" s="7">
        <f t="shared" si="1"/>
        <v>44737</v>
      </c>
    </row>
    <row r="42" spans="2:5" ht="18" customHeight="1">
      <c r="B42" s="52" t="s">
        <v>81</v>
      </c>
      <c r="C42" s="7">
        <v>44746</v>
      </c>
      <c r="D42" s="50">
        <f t="shared" si="0"/>
        <v>44751</v>
      </c>
      <c r="E42" s="7">
        <f t="shared" si="1"/>
        <v>44765</v>
      </c>
    </row>
    <row r="43" spans="2:5" ht="18" customHeight="1">
      <c r="B43" s="52" t="s">
        <v>82</v>
      </c>
      <c r="C43" s="7">
        <v>44774</v>
      </c>
      <c r="D43" s="50">
        <f t="shared" si="0"/>
        <v>44779</v>
      </c>
      <c r="E43" s="7">
        <f t="shared" si="1"/>
        <v>44793</v>
      </c>
    </row>
    <row r="44" spans="2:5" ht="18" customHeight="1">
      <c r="B44" s="52" t="s">
        <v>83</v>
      </c>
      <c r="C44" s="7">
        <v>44809</v>
      </c>
      <c r="D44" s="50">
        <f t="shared" si="0"/>
        <v>44814</v>
      </c>
      <c r="E44" s="7">
        <f t="shared" si="1"/>
        <v>44828</v>
      </c>
    </row>
    <row r="45" spans="2:5" ht="18" customHeight="1">
      <c r="B45" s="52" t="s">
        <v>84</v>
      </c>
      <c r="C45" s="7">
        <v>44837</v>
      </c>
      <c r="D45" s="50">
        <f t="shared" si="0"/>
        <v>44842</v>
      </c>
      <c r="E45" s="7">
        <f t="shared" si="1"/>
        <v>44856</v>
      </c>
    </row>
    <row r="46" spans="2:5" ht="18" customHeight="1">
      <c r="B46" s="52" t="s">
        <v>85</v>
      </c>
      <c r="C46" s="7">
        <v>44865</v>
      </c>
      <c r="D46" s="50">
        <f t="shared" si="0"/>
        <v>44870</v>
      </c>
      <c r="E46" s="7">
        <f t="shared" si="1"/>
        <v>44884</v>
      </c>
    </row>
    <row r="47" spans="2:5" ht="18" customHeight="1">
      <c r="B47" s="52" t="s">
        <v>86</v>
      </c>
      <c r="C47" s="7">
        <v>44893</v>
      </c>
      <c r="D47" s="50">
        <f t="shared" si="0"/>
        <v>44898</v>
      </c>
      <c r="E47" s="7">
        <f t="shared" si="1"/>
        <v>44912</v>
      </c>
    </row>
    <row r="48" spans="2:5" ht="18" customHeight="1">
      <c r="B48" s="51">
        <v>44927</v>
      </c>
      <c r="C48" s="7">
        <v>44935</v>
      </c>
      <c r="D48" s="50">
        <f t="shared" si="0"/>
        <v>44940</v>
      </c>
      <c r="E48" s="7">
        <f t="shared" si="1"/>
        <v>44954</v>
      </c>
    </row>
    <row r="49" spans="2:5" ht="18" customHeight="1">
      <c r="B49" s="52" t="s">
        <v>3</v>
      </c>
      <c r="C49" s="7">
        <v>44963</v>
      </c>
      <c r="D49" s="50">
        <f t="shared" si="0"/>
        <v>44968</v>
      </c>
      <c r="E49" s="7">
        <f t="shared" si="1"/>
        <v>44982</v>
      </c>
    </row>
    <row r="50" spans="2:5" ht="18" customHeight="1">
      <c r="B50" s="52" t="s">
        <v>4</v>
      </c>
      <c r="C50" s="7">
        <v>44991</v>
      </c>
      <c r="D50" s="50">
        <f t="shared" si="0"/>
        <v>44996</v>
      </c>
      <c r="E50" s="7">
        <f t="shared" si="1"/>
        <v>45010</v>
      </c>
    </row>
    <row r="51" spans="2:5" ht="6.75" customHeight="1"/>
  </sheetData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8A3B-36F0-4CBF-8108-8BA987FCE168}">
  <sheetPr>
    <tabColor theme="9"/>
    <pageSetUpPr fitToPage="1"/>
  </sheetPr>
  <dimension ref="B1:T25"/>
  <sheetViews>
    <sheetView view="pageBreakPreview" zoomScaleNormal="100" zoomScaleSheetLayoutView="100" workbookViewId="0">
      <selection activeCell="B4" sqref="B4:L4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8" customWidth="1"/>
    <col min="5" max="5" width="17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16"/>
    </row>
    <row r="2" spans="2:20" s="11" customFormat="1" ht="15" customHeight="1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5" customHeight="1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65" t="s">
        <v>90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15"/>
    </row>
    <row r="5" spans="2:20" s="11" customFormat="1" ht="22.8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96</v>
      </c>
      <c r="L6" s="71"/>
      <c r="M6" s="41"/>
    </row>
    <row r="7" spans="2:20" s="11" customFormat="1" ht="18" customHeight="1" thickBot="1">
      <c r="B7" s="41"/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90" t="s">
        <v>106</v>
      </c>
      <c r="C8" s="91"/>
      <c r="D8" s="91"/>
      <c r="E8" s="91"/>
      <c r="F8" s="91"/>
      <c r="G8" s="91"/>
      <c r="H8" s="91"/>
      <c r="I8" s="91"/>
      <c r="J8" s="92" t="s">
        <v>89</v>
      </c>
      <c r="K8" s="93"/>
      <c r="L8" s="94"/>
      <c r="M8" s="41"/>
    </row>
    <row r="9" spans="2:20" s="11" customFormat="1" ht="18" customHeight="1" thickBot="1">
      <c r="B9" s="41"/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42.75" customHeight="1" thickBot="1">
      <c r="B10" s="95" t="s">
        <v>99</v>
      </c>
      <c r="C10" s="96"/>
      <c r="D10" s="96"/>
      <c r="E10" s="97"/>
      <c r="F10" s="41"/>
      <c r="G10" s="26" t="s">
        <v>20</v>
      </c>
      <c r="H10" s="98" t="s">
        <v>21</v>
      </c>
      <c r="I10" s="99"/>
      <c r="J10" s="27" t="s">
        <v>59</v>
      </c>
      <c r="K10" s="100" t="s">
        <v>97</v>
      </c>
      <c r="L10" s="101"/>
      <c r="M10" s="17"/>
    </row>
    <row r="11" spans="2:20" s="11" customFormat="1" ht="13.8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1</v>
      </c>
    </row>
    <row r="12" spans="2:20" s="11" customFormat="1" ht="33" customHeight="1">
      <c r="C12" s="72" t="s">
        <v>77</v>
      </c>
      <c r="D12" s="74" t="s">
        <v>55</v>
      </c>
      <c r="E12" s="75"/>
      <c r="F12" s="76"/>
      <c r="G12" s="77" t="s">
        <v>92</v>
      </c>
      <c r="H12" s="75"/>
      <c r="I12" s="78"/>
      <c r="J12" s="79" t="s">
        <v>107</v>
      </c>
      <c r="K12" s="80"/>
      <c r="L12" s="81"/>
      <c r="M12" s="22"/>
      <c r="N12" s="11">
        <f>VLOOKUP(G13,データ用!$B$21:$C$25,2,0)</f>
        <v>1</v>
      </c>
      <c r="O12" s="11">
        <f>VLOOKUP(D13,データ用!$B$21:$C$25,2,0)</f>
        <v>1</v>
      </c>
      <c r="P12" s="21">
        <f>N12+O12+O11</f>
        <v>3</v>
      </c>
      <c r="Q12" s="11">
        <f>6+P12</f>
        <v>9</v>
      </c>
    </row>
    <row r="13" spans="2:20" s="11" customFormat="1" ht="33" customHeight="1" thickBot="1">
      <c r="C13" s="73"/>
      <c r="D13" s="82" t="s">
        <v>89</v>
      </c>
      <c r="E13" s="83"/>
      <c r="F13" s="84"/>
      <c r="G13" s="85" t="s">
        <v>89</v>
      </c>
      <c r="H13" s="83"/>
      <c r="I13" s="86"/>
      <c r="J13" s="87" t="s">
        <v>95</v>
      </c>
      <c r="K13" s="88"/>
      <c r="L13" s="89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VLOOKUP(J8,データ用!$N$14:$O$16,2,0)</f>
        <v>〇</v>
      </c>
      <c r="C15" s="26" t="s">
        <v>65</v>
      </c>
      <c r="D15" s="56" t="s">
        <v>98</v>
      </c>
      <c r="E15" s="57"/>
      <c r="F15" s="57"/>
      <c r="G15" s="57"/>
      <c r="H15" s="57"/>
      <c r="I15" s="57"/>
      <c r="J15" s="57"/>
      <c r="K15" s="57"/>
      <c r="L15" s="58"/>
      <c r="M15" s="19"/>
      <c r="N15">
        <f>VLOOKUP(B15,データ用!$B$21:$C$25,2,0)</f>
        <v>1</v>
      </c>
      <c r="T15" s="17"/>
    </row>
    <row r="16" spans="2:20" s="11" customFormat="1" ht="39" customHeight="1" thickBot="1">
      <c r="B16" s="40" t="str">
        <f>VLOOKUP(C16,データ用!$B$4:$L$16,$Q$12,0)</f>
        <v>〇</v>
      </c>
      <c r="C16" s="44" t="s">
        <v>56</v>
      </c>
      <c r="D16" s="31" t="s">
        <v>9</v>
      </c>
      <c r="E16" s="53">
        <v>44661</v>
      </c>
      <c r="F16" s="34" t="s">
        <v>8</v>
      </c>
      <c r="G16" s="24" t="str">
        <f>"("&amp;TEXT(E16,"aaa")&amp;")"</f>
        <v>(日)</v>
      </c>
      <c r="H16" s="28" t="s">
        <v>10</v>
      </c>
      <c r="I16" s="59" t="s">
        <v>102</v>
      </c>
      <c r="J16" s="60"/>
      <c r="K16" s="60"/>
      <c r="L16" s="61"/>
      <c r="M16" s="19"/>
      <c r="N16">
        <f>VLOOKUP(B16,データ用!$B$21:$C$25,2,0)</f>
        <v>1</v>
      </c>
    </row>
    <row r="17" spans="2:20" s="11" customFormat="1" ht="39" customHeight="1" thickBot="1">
      <c r="B17" s="40" t="str">
        <f>VLOOKUP(C17,データ用!$B$4:$L$16,$Q$12,0)</f>
        <v>〇</v>
      </c>
      <c r="C17" s="44" t="s">
        <v>57</v>
      </c>
      <c r="D17" s="33" t="s">
        <v>9</v>
      </c>
      <c r="E17" s="54">
        <v>44656</v>
      </c>
      <c r="F17" s="35" t="s">
        <v>8</v>
      </c>
      <c r="G17" s="24" t="str">
        <f>"("&amp;TEXT(E17,"aaa")&amp;")"</f>
        <v>(火)</v>
      </c>
      <c r="H17" s="44" t="s">
        <v>7</v>
      </c>
      <c r="I17" s="36" t="s">
        <v>9</v>
      </c>
      <c r="J17" s="54">
        <v>44652</v>
      </c>
      <c r="K17" s="37" t="s">
        <v>8</v>
      </c>
      <c r="L17" s="24" t="str">
        <f>"("&amp;TEXT(J17,"aaa")&amp;")"</f>
        <v>(金)</v>
      </c>
      <c r="M17" s="19"/>
      <c r="N17">
        <f>VLOOKUP(B17,データ用!$B$21:$C$25,2,0)</f>
        <v>1</v>
      </c>
    </row>
    <row r="18" spans="2:20" s="11" customFormat="1" ht="39" customHeight="1" thickBot="1">
      <c r="B18" s="40" t="str">
        <f>VLOOKUP(C18,データ用!$B$4:$L$16,$Q$12,0)</f>
        <v>〇</v>
      </c>
      <c r="C18" s="26" t="s">
        <v>31</v>
      </c>
      <c r="D18" s="102" t="s">
        <v>101</v>
      </c>
      <c r="E18" s="103"/>
      <c r="F18" s="103"/>
      <c r="G18" s="104"/>
      <c r="H18" s="27" t="s">
        <v>11</v>
      </c>
      <c r="I18" s="105" t="s">
        <v>35</v>
      </c>
      <c r="J18" s="106"/>
      <c r="K18" s="106"/>
      <c r="L18" s="107"/>
      <c r="M18" s="19"/>
      <c r="N18">
        <f>VLOOKUP(B18,データ用!$B$21:$C$25,2,0)</f>
        <v>1</v>
      </c>
    </row>
    <row r="19" spans="2:20" s="11" customFormat="1" ht="39" customHeight="1">
      <c r="B19" s="40" t="str">
        <f>VLOOKUP(C19,データ用!$B$4:$L$16,$Q$12,0)</f>
        <v>△</v>
      </c>
      <c r="C19" s="44" t="s">
        <v>12</v>
      </c>
      <c r="D19" s="120"/>
      <c r="E19" s="121"/>
      <c r="F19" s="121"/>
      <c r="G19" s="121"/>
      <c r="H19" s="121"/>
      <c r="I19" s="122"/>
      <c r="J19" s="123" t="s">
        <v>41</v>
      </c>
      <c r="K19" s="124"/>
      <c r="L19" s="125"/>
      <c r="M19" s="19"/>
      <c r="N19">
        <f>VLOOKUP(B19,データ用!$B$21:$C$25,2,0)</f>
        <v>1</v>
      </c>
    </row>
    <row r="20" spans="2:20" s="11" customFormat="1" ht="39" customHeight="1">
      <c r="B20" s="110" t="str">
        <f>VLOOKUP(C20,データ用!$B$5:$L$16,$Q$12,0)</f>
        <v>△</v>
      </c>
      <c r="C20" s="111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1</v>
      </c>
    </row>
    <row r="21" spans="2:20" s="11" customFormat="1" ht="39" customHeight="1" thickBot="1">
      <c r="B21" s="110"/>
      <c r="C21" s="111"/>
      <c r="D21" s="112" t="s">
        <v>64</v>
      </c>
      <c r="E21" s="112"/>
      <c r="F21" s="112"/>
      <c r="G21" s="112"/>
      <c r="H21" s="112"/>
      <c r="I21" s="112"/>
      <c r="J21" s="112"/>
      <c r="K21" s="112"/>
      <c r="L21" s="112"/>
      <c r="M21" s="19"/>
      <c r="N21"/>
      <c r="S21" s="45" t="s">
        <v>73</v>
      </c>
      <c r="T21" s="45">
        <f>LEN(D22)</f>
        <v>242</v>
      </c>
    </row>
    <row r="22" spans="2:20" s="11" customFormat="1" ht="319.5" customHeight="1" thickBot="1">
      <c r="B22" s="40" t="str">
        <f>VLOOKUP($J$8,データ用!$N$14:$O$16,2,0)</f>
        <v>〇</v>
      </c>
      <c r="C22" s="29" t="s">
        <v>66</v>
      </c>
      <c r="D22" s="117" t="s">
        <v>105</v>
      </c>
      <c r="E22" s="118"/>
      <c r="F22" s="118"/>
      <c r="G22" s="118"/>
      <c r="H22" s="118"/>
      <c r="I22" s="118"/>
      <c r="J22" s="118"/>
      <c r="K22" s="118"/>
      <c r="L22" s="119"/>
      <c r="M22" s="23"/>
      <c r="N22">
        <f>VLOOKUP(B22,データ用!$B$21:$C$25,2,0)</f>
        <v>1</v>
      </c>
    </row>
    <row r="23" spans="2:20" s="11" customFormat="1" ht="44.25" customHeight="1" thickBot="1">
      <c r="B23" s="40" t="str">
        <f>VLOOKUP($J$8,データ用!$N$14:$P$16,3,0)</f>
        <v>〇</v>
      </c>
      <c r="C23" s="26" t="s">
        <v>44</v>
      </c>
      <c r="D23" s="113">
        <v>1</v>
      </c>
      <c r="E23" s="114"/>
      <c r="F23" s="46" t="s">
        <v>43</v>
      </c>
      <c r="G23" s="113">
        <v>3</v>
      </c>
      <c r="H23" s="114"/>
      <c r="I23" s="115" t="s">
        <v>87</v>
      </c>
      <c r="J23" s="116"/>
      <c r="K23" s="116"/>
      <c r="L23" s="116"/>
      <c r="M23" s="23"/>
      <c r="N23">
        <f>VLOOKUP(B23,データ用!$B$21:$C$25,2,0)</f>
        <v>1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〇</v>
      </c>
      <c r="C24" s="44" t="s">
        <v>42</v>
      </c>
      <c r="D24" s="108" t="s">
        <v>103</v>
      </c>
      <c r="E24" s="108"/>
      <c r="F24" s="108"/>
      <c r="G24" s="108"/>
      <c r="H24" s="108"/>
      <c r="I24" s="108"/>
      <c r="J24" s="108"/>
      <c r="K24" s="108"/>
      <c r="L24" s="108"/>
      <c r="M24" s="23"/>
      <c r="N24">
        <f>VLOOKUP(B24,データ用!$B$21:$C$25,2,0)</f>
        <v>1</v>
      </c>
    </row>
    <row r="25" spans="2:20">
      <c r="B25" s="109" t="s">
        <v>51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39"/>
    </row>
  </sheetData>
  <mergeCells count="33">
    <mergeCell ref="D19:I19"/>
    <mergeCell ref="J19:L19"/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  <mergeCell ref="J8:L8"/>
    <mergeCell ref="B10:E10"/>
    <mergeCell ref="H10:I10"/>
    <mergeCell ref="K10:L10"/>
    <mergeCell ref="D18:G18"/>
    <mergeCell ref="I18:L18"/>
    <mergeCell ref="D15:L15"/>
    <mergeCell ref="I16:L16"/>
    <mergeCell ref="B1:L1"/>
    <mergeCell ref="B4:L4"/>
    <mergeCell ref="B5:L5"/>
    <mergeCell ref="B6:G6"/>
    <mergeCell ref="I6:J6"/>
    <mergeCell ref="K6:L6"/>
    <mergeCell ref="C12:C13"/>
    <mergeCell ref="D12:F12"/>
    <mergeCell ref="G12:I12"/>
    <mergeCell ref="J12:L12"/>
    <mergeCell ref="D13:F13"/>
    <mergeCell ref="G13:I13"/>
    <mergeCell ref="J13:L13"/>
    <mergeCell ref="B8:I8"/>
  </mergeCells>
  <phoneticPr fontId="1"/>
  <conditionalFormatting sqref="C20:F20 C17:F17 C19:D19 J19 C23:L23 H17:K17">
    <cfRule type="expression" dxfId="24" priority="11">
      <formula>$N17=0</formula>
    </cfRule>
  </conditionalFormatting>
  <conditionalFormatting sqref="C16:I16 C15:D15 G17">
    <cfRule type="expression" dxfId="23" priority="10">
      <formula>$N15=0</formula>
    </cfRule>
  </conditionalFormatting>
  <conditionalFormatting sqref="C18:L18">
    <cfRule type="expression" dxfId="22" priority="9">
      <formula>$N18=0</formula>
    </cfRule>
  </conditionalFormatting>
  <conditionalFormatting sqref="D21">
    <cfRule type="expression" dxfId="21" priority="12">
      <formula>$N20=0</formula>
    </cfRule>
  </conditionalFormatting>
  <conditionalFormatting sqref="H20:K20">
    <cfRule type="expression" dxfId="20" priority="8">
      <formula>$N20=0</formula>
    </cfRule>
  </conditionalFormatting>
  <conditionalFormatting sqref="C22:L22">
    <cfRule type="expression" dxfId="19" priority="7">
      <formula>$N22=0</formula>
    </cfRule>
  </conditionalFormatting>
  <conditionalFormatting sqref="C24:L24">
    <cfRule type="expression" dxfId="18" priority="6">
      <formula>$N24=0</formula>
    </cfRule>
  </conditionalFormatting>
  <conditionalFormatting sqref="G10:L10 C15:L15 C13:L13 C12">
    <cfRule type="expression" dxfId="17" priority="5">
      <formula>$J$8="▼選択してください"</formula>
    </cfRule>
  </conditionalFormatting>
  <conditionalFormatting sqref="G20">
    <cfRule type="expression" dxfId="16" priority="4">
      <formula>$N20=0</formula>
    </cfRule>
  </conditionalFormatting>
  <conditionalFormatting sqref="L20">
    <cfRule type="expression" dxfId="15" priority="3">
      <formula>$N20=0</formula>
    </cfRule>
  </conditionalFormatting>
  <conditionalFormatting sqref="L17">
    <cfRule type="expression" dxfId="14" priority="2">
      <formula>$N17=0</formula>
    </cfRule>
  </conditionalFormatting>
  <conditionalFormatting sqref="D12:L12">
    <cfRule type="expression" dxfId="13" priority="1">
      <formula>$J$8="▼選択してください"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6B821D-0BEA-40FB-A661-B5097BB3B296}">
          <x14:formula1>
            <xm:f>データ用!$O$2:$O$4</xm:f>
          </x14:formula1>
          <xm:sqref>G13 D13 J13 J8</xm:sqref>
        </x14:dataValidation>
        <x14:dataValidation type="list" allowBlank="1" showInputMessage="1" showErrorMessage="1" xr:uid="{353DCB1D-1594-4C36-A665-57C797BE5D9C}">
          <x14:formula1>
            <xm:f>データ用!$O$2:$O$5</xm:f>
          </x14:formula1>
          <xm:sqref>M12:M13</xm:sqref>
        </x14:dataValidation>
        <x14:dataValidation type="list" allowBlank="1" showInputMessage="1" showErrorMessage="1" xr:uid="{FC52572B-6160-44F5-9F43-BA57CB57030C}">
          <x14:formula1>
            <xm:f>データ用!$R$2:$R$8</xm:f>
          </x14:formula1>
          <xm:sqref>I18:M18</xm:sqref>
        </x14:dataValidation>
        <x14:dataValidation type="list" allowBlank="1" showInputMessage="1" showErrorMessage="1" xr:uid="{8D77BB61-FA02-4F57-A071-43B36932D011}">
          <x14:formula1>
            <xm:f>データ用!$P$2:$P$6</xm:f>
          </x14:formula1>
          <xm:sqref>D18:G18</xm:sqref>
        </x14:dataValidation>
        <x14:dataValidation type="list" allowBlank="1" showInputMessage="1" showErrorMessage="1" xr:uid="{D4DBBD0C-605C-4899-AC1E-B3C71D372216}">
          <x14:formula1>
            <xm:f>データ用!$M$2:$M$13</xm:f>
          </x14:formula1>
          <xm:sqref>H10:I11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tabSelected="1" view="pageBreakPreview" zoomScaleNormal="100" zoomScaleSheetLayoutView="100" workbookViewId="0">
      <selection activeCell="J12" sqref="J12:L12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8" customWidth="1"/>
    <col min="5" max="5" width="17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16"/>
    </row>
    <row r="2" spans="2:20" s="11" customFormat="1" ht="14.4"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0" s="11" customFormat="1" ht="14.4">
      <c r="B3" s="1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20" s="11" customFormat="1" ht="26.25" customHeight="1">
      <c r="B4" s="65" t="s">
        <v>90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15"/>
    </row>
    <row r="5" spans="2:20" s="11" customFormat="1" ht="22.8">
      <c r="B5" s="67" t="s">
        <v>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15"/>
    </row>
    <row r="6" spans="2:20" s="11" customFormat="1" ht="18" customHeight="1">
      <c r="B6" s="69" t="s">
        <v>46</v>
      </c>
      <c r="C6" s="69"/>
      <c r="D6" s="69"/>
      <c r="E6" s="69"/>
      <c r="F6" s="69"/>
      <c r="G6" s="69"/>
      <c r="H6" s="20"/>
      <c r="I6" s="70" t="s">
        <v>63</v>
      </c>
      <c r="J6" s="70"/>
      <c r="K6" s="71" t="s">
        <v>96</v>
      </c>
      <c r="L6" s="71"/>
      <c r="M6" s="41"/>
    </row>
    <row r="7" spans="2:20" s="11" customFormat="1" ht="18" customHeight="1" thickBot="1">
      <c r="B7" s="41"/>
      <c r="C7" s="41"/>
      <c r="D7" s="41"/>
      <c r="E7" s="41"/>
      <c r="F7" s="41"/>
      <c r="G7" s="41"/>
      <c r="H7" s="20"/>
      <c r="I7" s="42"/>
      <c r="J7" s="42"/>
      <c r="K7" s="43"/>
      <c r="L7" s="43"/>
      <c r="M7" s="41"/>
    </row>
    <row r="8" spans="2:20" s="11" customFormat="1" ht="44.25" customHeight="1" thickBot="1">
      <c r="B8" s="90" t="s">
        <v>106</v>
      </c>
      <c r="C8" s="91"/>
      <c r="D8" s="91"/>
      <c r="E8" s="91"/>
      <c r="F8" s="91"/>
      <c r="G8" s="91"/>
      <c r="H8" s="91"/>
      <c r="I8" s="91"/>
      <c r="J8" s="92" t="s">
        <v>30</v>
      </c>
      <c r="K8" s="93"/>
      <c r="L8" s="94"/>
      <c r="M8" s="41"/>
    </row>
    <row r="9" spans="2:20" s="11" customFormat="1" ht="18" customHeight="1" thickBot="1">
      <c r="B9" s="41"/>
      <c r="C9" s="41"/>
      <c r="D9" s="41"/>
      <c r="E9" s="41"/>
      <c r="F9" s="41"/>
      <c r="G9" s="41"/>
      <c r="H9" s="20"/>
      <c r="I9" s="42"/>
      <c r="J9" s="42"/>
      <c r="K9" s="43"/>
      <c r="L9" s="43"/>
      <c r="M9" s="41"/>
    </row>
    <row r="10" spans="2:20" s="11" customFormat="1" ht="42.75" customHeight="1" thickBot="1">
      <c r="B10" s="95" t="s">
        <v>99</v>
      </c>
      <c r="C10" s="96"/>
      <c r="D10" s="96"/>
      <c r="E10" s="97"/>
      <c r="F10" s="41"/>
      <c r="G10" s="26" t="s">
        <v>20</v>
      </c>
      <c r="H10" s="98" t="s">
        <v>30</v>
      </c>
      <c r="I10" s="99"/>
      <c r="J10" s="27" t="s">
        <v>59</v>
      </c>
      <c r="K10" s="100"/>
      <c r="L10" s="101"/>
      <c r="M10" s="17"/>
    </row>
    <row r="11" spans="2:20" s="11" customFormat="1" ht="13.8" thickBot="1">
      <c r="C11" s="41"/>
      <c r="D11" s="41"/>
      <c r="E11" s="41"/>
      <c r="F11" s="41"/>
      <c r="G11" s="19"/>
      <c r="H11" s="18"/>
      <c r="I11" s="18"/>
      <c r="J11" s="19"/>
      <c r="K11" s="19"/>
      <c r="L11" s="19"/>
      <c r="M11" s="19"/>
      <c r="O11" s="11">
        <f>VLOOKUP(D13,データ用!$B$21:$C$25,2,0)</f>
        <v>0</v>
      </c>
    </row>
    <row r="12" spans="2:20" s="11" customFormat="1" ht="33" customHeight="1">
      <c r="C12" s="72" t="s">
        <v>77</v>
      </c>
      <c r="D12" s="74" t="s">
        <v>55</v>
      </c>
      <c r="E12" s="75"/>
      <c r="F12" s="76"/>
      <c r="G12" s="77" t="s">
        <v>92</v>
      </c>
      <c r="H12" s="75"/>
      <c r="I12" s="78"/>
      <c r="J12" s="79" t="s">
        <v>107</v>
      </c>
      <c r="K12" s="80"/>
      <c r="L12" s="81"/>
      <c r="M12" s="22"/>
      <c r="N12" s="11">
        <f>VLOOKUP(G13,データ用!$B$21:$C$25,2,0)</f>
        <v>0</v>
      </c>
      <c r="O12" s="11">
        <f>VLOOKUP(D13,データ用!$B$21:$C$25,2,0)</f>
        <v>0</v>
      </c>
      <c r="P12" s="21">
        <f>N12+O12+O11</f>
        <v>0</v>
      </c>
      <c r="Q12" s="11">
        <f>6+P12</f>
        <v>6</v>
      </c>
    </row>
    <row r="13" spans="2:20" s="11" customFormat="1" ht="33" customHeight="1" thickBot="1">
      <c r="C13" s="73"/>
      <c r="D13" s="132" t="s">
        <v>30</v>
      </c>
      <c r="E13" s="127"/>
      <c r="F13" s="133"/>
      <c r="G13" s="126" t="s">
        <v>30</v>
      </c>
      <c r="H13" s="127"/>
      <c r="I13" s="128"/>
      <c r="J13" s="129" t="s">
        <v>30</v>
      </c>
      <c r="K13" s="130"/>
      <c r="L13" s="131"/>
      <c r="M13" s="22"/>
    </row>
    <row r="14" spans="2:20" s="11" customFormat="1" ht="18" customHeight="1" thickBot="1"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20" s="11" customFormat="1" ht="46.5" customHeight="1" thickBot="1">
      <c r="B15" s="40" t="str">
        <f>VLOOKUP(J8,データ用!$N$14:$O$16,2,0)</f>
        <v>×</v>
      </c>
      <c r="C15" s="26" t="s">
        <v>65</v>
      </c>
      <c r="D15" s="56"/>
      <c r="E15" s="57"/>
      <c r="F15" s="57"/>
      <c r="G15" s="57"/>
      <c r="H15" s="57"/>
      <c r="I15" s="57"/>
      <c r="J15" s="57"/>
      <c r="K15" s="57"/>
      <c r="L15" s="58"/>
      <c r="M15" s="19"/>
      <c r="N15">
        <f>VLOOKUP(B15,データ用!$B$21:$C$25,2,0)</f>
        <v>0</v>
      </c>
      <c r="T15" s="17"/>
    </row>
    <row r="16" spans="2:20" s="11" customFormat="1" ht="39" customHeight="1" thickBot="1">
      <c r="B16" s="40" t="str">
        <f>VLOOKUP(C16,データ用!$B$4:$L$16,$Q$12,0)</f>
        <v>×</v>
      </c>
      <c r="C16" s="44" t="s">
        <v>56</v>
      </c>
      <c r="D16" s="31" t="s">
        <v>9</v>
      </c>
      <c r="E16" s="53"/>
      <c r="F16" s="34" t="s">
        <v>8</v>
      </c>
      <c r="G16" s="24" t="str">
        <f>"("&amp;TEXT(E16,"aaa")&amp;")"</f>
        <v>(土)</v>
      </c>
      <c r="H16" s="28" t="s">
        <v>10</v>
      </c>
      <c r="I16" s="59" t="s">
        <v>19</v>
      </c>
      <c r="J16" s="60"/>
      <c r="K16" s="60"/>
      <c r="L16" s="61"/>
      <c r="M16" s="19"/>
      <c r="N16">
        <f>VLOOKUP(B16,データ用!$B$21:$C$25,2,0)</f>
        <v>0</v>
      </c>
    </row>
    <row r="17" spans="2:20" s="11" customFormat="1" ht="39" customHeight="1" thickBot="1">
      <c r="B17" s="40" t="str">
        <f>VLOOKUP(C17,データ用!$B$4:$L$16,$Q$12,0)</f>
        <v>×</v>
      </c>
      <c r="C17" s="44" t="s">
        <v>57</v>
      </c>
      <c r="D17" s="33" t="s">
        <v>9</v>
      </c>
      <c r="E17" s="54"/>
      <c r="F17" s="35" t="s">
        <v>8</v>
      </c>
      <c r="G17" s="24" t="str">
        <f>"("&amp;TEXT(E17,"aaa")&amp;")"</f>
        <v>(土)</v>
      </c>
      <c r="H17" s="44" t="s">
        <v>7</v>
      </c>
      <c r="I17" s="36" t="s">
        <v>9</v>
      </c>
      <c r="J17" s="54"/>
      <c r="K17" s="37" t="s">
        <v>8</v>
      </c>
      <c r="L17" s="24" t="str">
        <f>"("&amp;TEXT(J17,"aaa")&amp;")"</f>
        <v>(土)</v>
      </c>
      <c r="M17" s="19"/>
      <c r="N17">
        <f>VLOOKUP(B17,データ用!$B$21:$C$25,2,0)</f>
        <v>0</v>
      </c>
    </row>
    <row r="18" spans="2:20" s="11" customFormat="1" ht="39" customHeight="1" thickBot="1">
      <c r="B18" s="40" t="str">
        <f>VLOOKUP(C18,データ用!$B$4:$L$16,$Q$12,0)</f>
        <v>×</v>
      </c>
      <c r="C18" s="26" t="s">
        <v>31</v>
      </c>
      <c r="D18" s="102" t="s">
        <v>17</v>
      </c>
      <c r="E18" s="103"/>
      <c r="F18" s="103"/>
      <c r="G18" s="104"/>
      <c r="H18" s="27" t="s">
        <v>11</v>
      </c>
      <c r="I18" s="105" t="s">
        <v>17</v>
      </c>
      <c r="J18" s="106"/>
      <c r="K18" s="106"/>
      <c r="L18" s="107"/>
      <c r="M18" s="19"/>
      <c r="N18">
        <f>VLOOKUP(B18,データ用!$B$21:$C$25,2,0)</f>
        <v>0</v>
      </c>
    </row>
    <row r="19" spans="2:20" s="11" customFormat="1" ht="39" customHeight="1">
      <c r="B19" s="40" t="str">
        <f>VLOOKUP(C19,データ用!$B$4:$L$16,$Q$12,0)</f>
        <v>×</v>
      </c>
      <c r="C19" s="44" t="s">
        <v>12</v>
      </c>
      <c r="D19" s="120"/>
      <c r="E19" s="121"/>
      <c r="F19" s="121"/>
      <c r="G19" s="121"/>
      <c r="H19" s="121"/>
      <c r="I19" s="122"/>
      <c r="J19" s="123" t="s">
        <v>41</v>
      </c>
      <c r="K19" s="124"/>
      <c r="L19" s="125"/>
      <c r="M19" s="19"/>
      <c r="N19">
        <f>VLOOKUP(B19,データ用!$B$21:$C$25,2,0)</f>
        <v>0</v>
      </c>
    </row>
    <row r="20" spans="2:20" s="11" customFormat="1" ht="39" customHeight="1">
      <c r="B20" s="110" t="str">
        <f>VLOOKUP(C20,データ用!$B$5:$L$16,$Q$12,0)</f>
        <v>×</v>
      </c>
      <c r="C20" s="111" t="s">
        <v>60</v>
      </c>
      <c r="D20" s="30" t="s">
        <v>9</v>
      </c>
      <c r="E20" s="55"/>
      <c r="F20" s="32" t="s">
        <v>8</v>
      </c>
      <c r="G20" s="25" t="str">
        <f>"("&amp;TEXT(E20,"aaa")&amp;")"</f>
        <v>(土)</v>
      </c>
      <c r="H20" s="25" t="s">
        <v>61</v>
      </c>
      <c r="I20" s="32" t="s">
        <v>9</v>
      </c>
      <c r="J20" s="55"/>
      <c r="K20" s="38" t="s">
        <v>8</v>
      </c>
      <c r="L20" s="24" t="str">
        <f>"("&amp;TEXT(J20,"aaa")&amp;")"</f>
        <v>(土)</v>
      </c>
      <c r="M20" s="19"/>
      <c r="N20">
        <f>VLOOKUP(B20,データ用!$B$21:$C$25,2,0)</f>
        <v>0</v>
      </c>
    </row>
    <row r="21" spans="2:20" s="11" customFormat="1" ht="39" customHeight="1" thickBot="1">
      <c r="B21" s="110"/>
      <c r="C21" s="111"/>
      <c r="D21" s="112" t="s">
        <v>64</v>
      </c>
      <c r="E21" s="112"/>
      <c r="F21" s="112"/>
      <c r="G21" s="112"/>
      <c r="H21" s="112"/>
      <c r="I21" s="112"/>
      <c r="J21" s="112"/>
      <c r="K21" s="112"/>
      <c r="L21" s="112"/>
      <c r="M21" s="19"/>
      <c r="N21"/>
      <c r="S21" s="45" t="s">
        <v>73</v>
      </c>
      <c r="T21" s="45">
        <f>LEN(D22)</f>
        <v>226</v>
      </c>
    </row>
    <row r="22" spans="2:20" s="11" customFormat="1" ht="319.5" customHeight="1" thickBot="1">
      <c r="B22" s="40" t="str">
        <f>VLOOKUP($J$8,データ用!$N$14:$O$16,2,0)</f>
        <v>×</v>
      </c>
      <c r="C22" s="29" t="s">
        <v>66</v>
      </c>
      <c r="D22" s="117" t="s">
        <v>104</v>
      </c>
      <c r="E22" s="118"/>
      <c r="F22" s="118"/>
      <c r="G22" s="118"/>
      <c r="H22" s="118"/>
      <c r="I22" s="118"/>
      <c r="J22" s="118"/>
      <c r="K22" s="118"/>
      <c r="L22" s="119"/>
      <c r="M22" s="23"/>
      <c r="N22">
        <f>VLOOKUP(B22,データ用!$B$21:$C$25,2,0)</f>
        <v>0</v>
      </c>
    </row>
    <row r="23" spans="2:20" s="11" customFormat="1" ht="44.25" customHeight="1" thickBot="1">
      <c r="B23" s="40" t="str">
        <f>VLOOKUP($J$8,データ用!$N$14:$P$16,3,0)</f>
        <v>×</v>
      </c>
      <c r="C23" s="26" t="s">
        <v>44</v>
      </c>
      <c r="D23" s="113"/>
      <c r="E23" s="114"/>
      <c r="F23" s="46" t="s">
        <v>43</v>
      </c>
      <c r="G23" s="113"/>
      <c r="H23" s="114"/>
      <c r="I23" s="115" t="s">
        <v>87</v>
      </c>
      <c r="J23" s="116"/>
      <c r="K23" s="116"/>
      <c r="L23" s="116"/>
      <c r="M23" s="23"/>
      <c r="N23">
        <f>VLOOKUP(B23,データ用!$B$21:$C$25,2,0)</f>
        <v>0</v>
      </c>
      <c r="S23" s="45" t="s">
        <v>73</v>
      </c>
      <c r="T23" s="45">
        <f>LEN(D24)</f>
        <v>60</v>
      </c>
    </row>
    <row r="24" spans="2:20" s="11" customFormat="1" ht="44.25" customHeight="1">
      <c r="B24" s="40" t="str">
        <f>IF(D23=1,"〇","×")</f>
        <v>×</v>
      </c>
      <c r="C24" s="44" t="s">
        <v>42</v>
      </c>
      <c r="D24" s="108" t="s">
        <v>74</v>
      </c>
      <c r="E24" s="108"/>
      <c r="F24" s="108"/>
      <c r="G24" s="108"/>
      <c r="H24" s="108"/>
      <c r="I24" s="108"/>
      <c r="J24" s="108"/>
      <c r="K24" s="108"/>
      <c r="L24" s="108"/>
      <c r="M24" s="23"/>
      <c r="N24">
        <f>VLOOKUP(B24,データ用!$B$21:$C$25,2,0)</f>
        <v>0</v>
      </c>
    </row>
    <row r="25" spans="2:20">
      <c r="B25" s="109" t="s">
        <v>51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39"/>
    </row>
  </sheetData>
  <mergeCells count="33">
    <mergeCell ref="J13:L13"/>
    <mergeCell ref="C12:C13"/>
    <mergeCell ref="D23:E23"/>
    <mergeCell ref="G23:H23"/>
    <mergeCell ref="I23:L23"/>
    <mergeCell ref="J12:L12"/>
    <mergeCell ref="D12:F12"/>
    <mergeCell ref="D13:F13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B10:E10"/>
    <mergeCell ref="H10:I10"/>
    <mergeCell ref="K10:L10"/>
    <mergeCell ref="B1:L1"/>
    <mergeCell ref="B5:L5"/>
    <mergeCell ref="B6:G6"/>
    <mergeCell ref="I6:J6"/>
    <mergeCell ref="K6:L6"/>
    <mergeCell ref="B4:L4"/>
  </mergeCells>
  <phoneticPr fontId="1"/>
  <conditionalFormatting sqref="C20:F20 C17:F17 C19:D19 J19 C23:L23 H17:K17">
    <cfRule type="expression" dxfId="12" priority="13">
      <formula>$N17=0</formula>
    </cfRule>
  </conditionalFormatting>
  <conditionalFormatting sqref="C16:F16 C15:D15 H16:I16">
    <cfRule type="expression" dxfId="11" priority="12">
      <formula>$N15=0</formula>
    </cfRule>
  </conditionalFormatting>
  <conditionalFormatting sqref="C18:L18">
    <cfRule type="expression" dxfId="10" priority="11">
      <formula>$N18=0</formula>
    </cfRule>
  </conditionalFormatting>
  <conditionalFormatting sqref="D21">
    <cfRule type="expression" dxfId="9" priority="14">
      <formula>$N20=0</formula>
    </cfRule>
  </conditionalFormatting>
  <conditionalFormatting sqref="H20:K20">
    <cfRule type="expression" dxfId="8" priority="10">
      <formula>$N20=0</formula>
    </cfRule>
  </conditionalFormatting>
  <conditionalFormatting sqref="C22">
    <cfRule type="expression" dxfId="7" priority="9">
      <formula>$N22=0</formula>
    </cfRule>
  </conditionalFormatting>
  <conditionalFormatting sqref="C24:L24">
    <cfRule type="expression" dxfId="6" priority="8">
      <formula>$N24=0</formula>
    </cfRule>
  </conditionalFormatting>
  <conditionalFormatting sqref="G10:L10 C15:L15 C12:L13">
    <cfRule type="expression" dxfId="5" priority="7">
      <formula>$J$8="▼選択してください"</formula>
    </cfRule>
  </conditionalFormatting>
  <conditionalFormatting sqref="D22:L22">
    <cfRule type="expression" dxfId="4" priority="6">
      <formula>$N22=0</formula>
    </cfRule>
  </conditionalFormatting>
  <conditionalFormatting sqref="G16:G17">
    <cfRule type="expression" dxfId="3" priority="4">
      <formula>$N16=0</formula>
    </cfRule>
  </conditionalFormatting>
  <conditionalFormatting sqref="L17">
    <cfRule type="expression" dxfId="2" priority="3">
      <formula>$N17=0</formula>
    </cfRule>
  </conditionalFormatting>
  <conditionalFormatting sqref="L20">
    <cfRule type="expression" dxfId="1" priority="2">
      <formula>$N20=0</formula>
    </cfRule>
  </conditionalFormatting>
  <conditionalFormatting sqref="G20">
    <cfRule type="expression" dxfId="0" priority="1">
      <formula>$N20=0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</xm:sqref>
        </x14:dataValidation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10F0F450-25C3-4A89-997D-CA411080723F}">
          <x14:formula1>
            <xm:f>データ用!$O$2:$O$4</xm:f>
          </x14:formula1>
          <xm:sqref>J8:L8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5"/>
  <sheetViews>
    <sheetView topLeftCell="A4" workbookViewId="0">
      <selection activeCell="R9" sqref="R9"/>
    </sheetView>
  </sheetViews>
  <sheetFormatPr defaultRowHeight="13.2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t="s">
        <v>40</v>
      </c>
    </row>
    <row r="4" spans="2:19">
      <c r="B4" s="8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6.4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100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79.2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6.4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2.8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3"/>
      <c r="N14" t="s">
        <v>30</v>
      </c>
      <c r="O14" t="s">
        <v>14</v>
      </c>
      <c r="P14" t="s">
        <v>14</v>
      </c>
    </row>
    <row r="15" spans="2:19">
      <c r="B15" s="13"/>
      <c r="N15" t="s">
        <v>13</v>
      </c>
      <c r="O15" t="s">
        <v>13</v>
      </c>
      <c r="P15" t="s">
        <v>13</v>
      </c>
    </row>
    <row r="16" spans="2:19">
      <c r="N16" t="s">
        <v>14</v>
      </c>
      <c r="O16" t="s">
        <v>13</v>
      </c>
      <c r="P16" t="s">
        <v>14</v>
      </c>
    </row>
    <row r="21" spans="2:3">
      <c r="B21" t="s">
        <v>13</v>
      </c>
      <c r="C21">
        <v>1</v>
      </c>
    </row>
    <row r="22" spans="2:3">
      <c r="B22" t="s">
        <v>16</v>
      </c>
      <c r="C22">
        <v>1</v>
      </c>
    </row>
    <row r="23" spans="2:3">
      <c r="B23" t="s">
        <v>14</v>
      </c>
      <c r="C23">
        <v>0</v>
      </c>
    </row>
    <row r="24" spans="2:3">
      <c r="B24" t="s">
        <v>15</v>
      </c>
      <c r="C24">
        <v>0</v>
      </c>
    </row>
    <row r="25" spans="2:3">
      <c r="B25" t="s">
        <v>30</v>
      </c>
      <c r="C25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記入例</vt:lpstr>
      <vt:lpstr>依頼書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2023-04-14T07:31:20Z</dcterms:modified>
</cp:coreProperties>
</file>